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<sst xmlns="http://schemas.openxmlformats.org/spreadsheetml/2006/main" count="57" uniqueCount="50">
  <si>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</si>
  <si>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</si>
  <si>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</si>
  <si>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</si>
  <si>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</si>
  <si>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</si>
  <si>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</si>
  <si>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</si>
  <si>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</si>
  <si>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</si>
  <si>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</si>
  <si>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</si>
  <si>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</si>
  <si>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</si>
  <si>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</si>
  <si>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</si>
  <si>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</si>
  <si>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</si>
  <si>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</si>
  <si>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</si>
  <si>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</si>
  <si>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</si>
  <si>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</si>
  <si>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</si>
  <si>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</si>
  <si>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</si>
  <si>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</si>
  <si>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</si>
  <si>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</si>
  <si>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</si>
  <si>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</si>
  <si>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</si>
  <si>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</si>
  <si>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</si>
  <si>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</si>
  <si>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</si>
  <si>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</si>
  <si>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</si>
  <si>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</si>
  <si>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</si>
  <si>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</si>
  <si>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</si>
  <si>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</si>
  <si>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</si>
  <si>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</si>
  <si>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</si>
  <si>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</si>
  <si>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</si>
  <si>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</si>
  <si>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Example 1-31-07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</si>
</sst>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675"/>
          <c:w val="0.8117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15">
                  <c:v>55</c:v>
                </c:pt>
                <c:pt idx="16">
                  <c:v>65</c:v>
                </c:pt>
                <c:pt idx="17">
                  <c:v>40</c:v>
                </c:pt>
                <c:pt idx="18">
                  <c:v>70</c:v>
                </c:pt>
                <c:pt idx="19">
                  <c:v>90</c:v>
                </c:pt>
                <c:pt idx="20">
                  <c:v>40</c:v>
                </c:pt>
                <c:pt idx="21">
                  <c:v>60</c:v>
                </c:pt>
                <c:pt idx="22">
                  <c:v>50</c:v>
                </c:pt>
                <c:pt idx="23">
                  <c:v>80</c:v>
                </c:pt>
                <c:pt idx="24">
                  <c:v>70</c:v>
                </c:pt>
                <c:pt idx="25">
                  <c:v>50</c:v>
                </c:pt>
                <c:pt idx="26">
                  <c:v>90</c:v>
                </c:pt>
                <c:pt idx="27">
                  <c:v>80</c:v>
                </c:pt>
                <c:pt idx="28">
                  <c:v>65</c:v>
                </c:pt>
                <c:pt idx="29">
                  <c:v>70</c:v>
                </c:pt>
                <c:pt idx="30">
                  <c:v>90</c:v>
                </c:pt>
                <c:pt idx="31">
                  <c:v>75</c:v>
                </c:pt>
                <c:pt idx="32">
                  <c:v>90</c:v>
                </c:pt>
                <c:pt idx="33">
                  <c:v>110</c:v>
                </c:pt>
                <c:pt idx="34">
                  <c:v>80</c:v>
                </c:pt>
                <c:pt idx="35">
                  <c:v>90</c:v>
                </c:pt>
                <c:pt idx="36">
                  <c:v>90</c:v>
                </c:pt>
                <c:pt idx="37">
                  <c:v>110</c:v>
                </c:pt>
                <c:pt idx="38">
                  <c:v>110</c:v>
                </c:pt>
                <c:pt idx="39">
                  <c:v>130</c:v>
                </c:pt>
                <c:pt idx="40">
                  <c:v>95</c:v>
                </c:pt>
                <c:pt idx="41">
                  <c:v>95</c:v>
                </c:pt>
                <c:pt idx="42">
                  <c:v>120</c:v>
                </c:pt>
                <c:pt idx="43">
                  <c:v>100</c:v>
                </c:pt>
                <c:pt idx="44">
                  <c:v>130</c:v>
                </c:pt>
                <c:pt idx="45">
                  <c:v>135</c:v>
                </c:pt>
                <c:pt idx="46">
                  <c:v>115</c:v>
                </c:pt>
                <c:pt idx="47">
                  <c:v>110</c:v>
                </c:pt>
                <c:pt idx="48">
                  <c:v>110</c:v>
                </c:pt>
                <c:pt idx="51">
                  <c:v>105</c:v>
                </c:pt>
                <c:pt idx="52">
                  <c:v>115</c:v>
                </c:pt>
                <c:pt idx="53">
                  <c:v>70</c:v>
                </c:pt>
                <c:pt idx="54">
                  <c:v>110</c:v>
                </c:pt>
                <c:pt idx="55">
                  <c:v>85</c:v>
                </c:pt>
                <c:pt idx="56">
                  <c:v>80</c:v>
                </c:pt>
                <c:pt idx="57">
                  <c:v>70</c:v>
                </c:pt>
                <c:pt idx="58">
                  <c:v>70</c:v>
                </c:pt>
                <c:pt idx="59">
                  <c:v>105</c:v>
                </c:pt>
                <c:pt idx="60">
                  <c:v>90</c:v>
                </c:pt>
                <c:pt idx="61">
                  <c:v>130</c:v>
                </c:pt>
                <c:pt idx="62">
                  <c:v>115</c:v>
                </c:pt>
                <c:pt idx="63">
                  <c:v>70</c:v>
                </c:pt>
              </c:numCache>
            </c:numRef>
          </c:yVal>
          <c:smooth val="0"/>
        </c:ser>
        <c:axId val="54940569"/>
        <c:axId val="24703074"/>
      </c:scatterChart>
      <c:valAx>
        <c:axId val="5494056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03074"/>
        <c:crosses val="autoZero"/>
        <c:crossBetween val="midCat"/>
        <c:dispUnits/>
      </c:val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40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712"/>
          <c:w val="0.140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0.15525</cdr:y>
    </cdr:from>
    <cdr:to>
      <cdr:x>0.2645</cdr:x>
      <cdr:y>0.81725</cdr:y>
    </cdr:to>
    <cdr:sp>
      <cdr:nvSpPr>
        <cdr:cNvPr id="1" name="Line 4"/>
        <cdr:cNvSpPr>
          <a:spLocks/>
        </cdr:cNvSpPr>
      </cdr:nvSpPr>
      <cdr:spPr>
        <a:xfrm>
          <a:off x="2286000" y="914400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0.0815</cdr:y>
    </cdr:from>
    <cdr:to>
      <cdr:x>0.6405</cdr:x>
      <cdr:y>0.11075</cdr:y>
    </cdr:to>
    <cdr:sp>
      <cdr:nvSpPr>
        <cdr:cNvPr id="2" name="Text Box 5"/>
        <cdr:cNvSpPr txBox="1">
          <a:spLocks noChangeArrowheads="1"/>
        </cdr:cNvSpPr>
      </cdr:nvSpPr>
      <cdr:spPr>
        <a:xfrm>
          <a:off x="4848225" y="4762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0.23125</cdr:x>
      <cdr:y>0.117</cdr:y>
    </cdr:from>
    <cdr:to>
      <cdr:x>0.31575</cdr:x>
      <cdr:y>0.15275</cdr:y>
    </cdr:to>
    <cdr:sp>
      <cdr:nvSpPr>
        <cdr:cNvPr id="3" name="Text Box 6"/>
        <cdr:cNvSpPr txBox="1">
          <a:spLocks noChangeArrowheads="1"/>
        </cdr:cNvSpPr>
      </cdr:nvSpPr>
      <cdr:spPr>
        <a:xfrm>
          <a:off x="2000250" y="6858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0.434</cdr:x>
      <cdr:y>0.152</cdr:y>
    </cdr:from>
    <cdr:to>
      <cdr:x>0.4385</cdr:x>
      <cdr:y>0.81575</cdr:y>
    </cdr:to>
    <cdr:sp>
      <cdr:nvSpPr>
        <cdr:cNvPr id="4" name="Line 12"/>
        <cdr:cNvSpPr>
          <a:spLocks/>
        </cdr:cNvSpPr>
      </cdr:nvSpPr>
      <cdr:spPr>
        <a:xfrm flipH="1" flipV="1">
          <a:off x="3752850" y="895350"/>
          <a:ext cx="3810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0.1235</cdr:y>
    </cdr:from>
    <cdr:to>
      <cdr:x>0.508</cdr:x>
      <cdr:y>0.16</cdr:y>
    </cdr:to>
    <cdr:sp>
      <cdr:nvSpPr>
        <cdr:cNvPr id="5" name="Text Box 13"/>
        <cdr:cNvSpPr txBox="1">
          <a:spLocks noChangeArrowheads="1"/>
        </cdr:cNvSpPr>
      </cdr:nvSpPr>
      <cdr:spPr>
        <a:xfrm>
          <a:off x="3667125" y="7239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0.60225</cdr:x>
      <cdr:y>0.117</cdr:y>
    </cdr:from>
    <cdr:to>
      <cdr:x>0.6105</cdr:x>
      <cdr:y>0.819</cdr:y>
    </cdr:to>
    <cdr:sp>
      <cdr:nvSpPr>
        <cdr:cNvPr id="6" name="Line 16"/>
        <cdr:cNvSpPr>
          <a:spLocks/>
        </cdr:cNvSpPr>
      </cdr:nvSpPr>
      <cdr:spPr>
        <a:xfrm flipH="1" flipV="1">
          <a:off x="5219700" y="685800"/>
          <a:ext cx="7620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0.16225</cdr:y>
    </cdr:from>
    <cdr:to>
      <cdr:x>0.78825</cdr:x>
      <cdr:y>0.81575</cdr:y>
    </cdr:to>
    <cdr:sp>
      <cdr:nvSpPr>
        <cdr:cNvPr id="7" name="Line 18"/>
        <cdr:cNvSpPr>
          <a:spLocks/>
        </cdr:cNvSpPr>
      </cdr:nvSpPr>
      <cdr:spPr>
        <a:xfrm flipH="1" flipV="1">
          <a:off x="6819900" y="95250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0.12025</cdr:y>
    </cdr:from>
    <cdr:to>
      <cdr:x>0.8425</cdr:x>
      <cdr:y>0.15525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53200" y="7048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49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71.31050296960751</v>
      </c>
    </row>
    <row r="4" spans="1:12" ht="13.5" thickBot="1">
      <c r="A4" t="s">
        <v>0</v>
      </c>
      <c r="C4" s="15"/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-0.2722708750658334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8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48</v>
      </c>
      <c r="K11" s="60">
        <f>(60/H12)</f>
        <v>1.2831873748024996</v>
      </c>
      <c r="M11" s="14"/>
    </row>
    <row r="12" spans="2:13" ht="12.75">
      <c r="B12" s="38" t="s">
        <v>36</v>
      </c>
      <c r="H12" s="48">
        <f>(H11/J14)</f>
        <v>46.75856478811977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1.086431977332783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0.42772912493416654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67.33870967741936</v>
      </c>
    </row>
    <row r="17" spans="3:10" ht="12.75">
      <c r="C17" s="14" t="s">
        <v>37</v>
      </c>
      <c r="D17" s="47">
        <v>62</v>
      </c>
      <c r="E17" s="30"/>
      <c r="H17" s="27" t="s">
        <v>19</v>
      </c>
      <c r="J17" s="58">
        <f>0.7*(D206/D18)</f>
        <v>47.13709677419355</v>
      </c>
    </row>
    <row r="18" spans="3:10" ht="12.75">
      <c r="C18" s="14" t="s">
        <v>38</v>
      </c>
      <c r="D18" s="51">
        <v>62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67.33870967741936</v>
      </c>
      <c r="F25" s="3"/>
      <c r="G25" s="4">
        <f>(D25+E25)/$J$19</f>
        <v>0.8747893843458773</v>
      </c>
      <c r="H25" s="4">
        <f aca="true" t="shared" si="1" ref="H25:H56">G25/2.54</f>
        <v>0.3444052694275107</v>
      </c>
      <c r="I25" s="5">
        <f aca="true" t="shared" si="2" ref="I25:I56">(G25/$J$13)</f>
        <v>0.8051948051948052</v>
      </c>
      <c r="J25" s="9">
        <f aca="true" t="shared" si="3" ref="J25:J56">IF(C25&gt;0,I25-1,0)</f>
        <v>-0.19480519480519476</v>
      </c>
      <c r="K25" s="7">
        <f>(((C25+(D15/2))^2)*3.1416)/43560</f>
        <v>0.01622727272727273</v>
      </c>
      <c r="L25" s="5">
        <f>(K25/K$206)</f>
        <v>0.0005760000000000001</v>
      </c>
      <c r="M25" s="6">
        <f aca="true" t="shared" si="4" ref="M25:M56">L25*I25</f>
        <v>0.0004637922077922079</v>
      </c>
      <c r="N25" s="2"/>
      <c r="O25">
        <f>(D25+E25)*C25</f>
        <v>673.3870967741937</v>
      </c>
      <c r="P25">
        <f aca="true" t="shared" si="5" ref="P25:P56">C25*ABS(D25-O$207)</f>
        <v>911.7751019936243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67.33870967741936</v>
      </c>
      <c r="F26" s="3"/>
      <c r="G26" s="4">
        <f>(D26+E26)/$J$19</f>
        <v>0.8747893843458773</v>
      </c>
      <c r="H26" s="4">
        <f t="shared" si="1"/>
        <v>0.3444052694275107</v>
      </c>
      <c r="I26" s="5">
        <f t="shared" si="2"/>
        <v>0.8051948051948052</v>
      </c>
      <c r="J26" s="9">
        <f t="shared" si="3"/>
        <v>-0.19480519480519476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0.001024</v>
      </c>
      <c r="M26" s="6">
        <f t="shared" si="4"/>
        <v>0.0008245194805194806</v>
      </c>
      <c r="O26">
        <f aca="true" t="shared" si="8" ref="O26:O89">(D26+E26)*C26</f>
        <v>1346.7741935483873</v>
      </c>
      <c r="P26">
        <f t="shared" si="5"/>
        <v>1823.5502039872486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67.33870967741936</v>
      </c>
      <c r="F27" s="3"/>
      <c r="G27" s="4">
        <f aca="true" t="shared" si="9" ref="G27:G90">(D27+E27)/$J$19</f>
        <v>0.8747893843458773</v>
      </c>
      <c r="H27" s="4">
        <f t="shared" si="1"/>
        <v>0.3444052694275107</v>
      </c>
      <c r="I27" s="5">
        <f t="shared" si="2"/>
        <v>0.8051948051948052</v>
      </c>
      <c r="J27" s="9">
        <f t="shared" si="3"/>
        <v>-0.19480519480519476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0.0015359999999999998</v>
      </c>
      <c r="M27" s="6">
        <f t="shared" si="4"/>
        <v>0.0012367792207792208</v>
      </c>
      <c r="O27">
        <f t="shared" si="8"/>
        <v>2020.1612903225807</v>
      </c>
      <c r="P27">
        <f t="shared" si="5"/>
        <v>2735.325305980873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67.33870967741936</v>
      </c>
      <c r="F28" s="3"/>
      <c r="G28" s="4">
        <f t="shared" si="9"/>
        <v>0.8747893843458773</v>
      </c>
      <c r="H28" s="4">
        <f t="shared" si="1"/>
        <v>0.3444052694275107</v>
      </c>
      <c r="I28" s="5">
        <f t="shared" si="2"/>
        <v>0.8051948051948052</v>
      </c>
      <c r="J28" s="9">
        <f t="shared" si="3"/>
        <v>-0.19480519480519476</v>
      </c>
      <c r="K28" s="7">
        <f t="shared" si="10"/>
        <v>0.05769696969696969</v>
      </c>
      <c r="L28" s="5">
        <f t="shared" si="7"/>
        <v>0.002048</v>
      </c>
      <c r="M28" s="6">
        <f t="shared" si="4"/>
        <v>0.001649038961038961</v>
      </c>
      <c r="O28">
        <f t="shared" si="8"/>
        <v>2693.5483870967746</v>
      </c>
      <c r="P28">
        <f t="shared" si="5"/>
        <v>3647.100407974497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67.33870967741936</v>
      </c>
      <c r="F29" s="3"/>
      <c r="G29" s="4">
        <f t="shared" si="9"/>
        <v>0.8747893843458773</v>
      </c>
      <c r="H29" s="4">
        <f t="shared" si="1"/>
        <v>0.3444052694275107</v>
      </c>
      <c r="I29" s="5">
        <f t="shared" si="2"/>
        <v>0.8051948051948052</v>
      </c>
      <c r="J29" s="9">
        <f t="shared" si="3"/>
        <v>-0.19480519480519476</v>
      </c>
      <c r="K29" s="7">
        <f t="shared" si="10"/>
        <v>0.07212121212121214</v>
      </c>
      <c r="L29" s="5">
        <f t="shared" si="7"/>
        <v>0.0025600000000000006</v>
      </c>
      <c r="M29" s="6">
        <f t="shared" si="4"/>
        <v>0.002061298701298702</v>
      </c>
      <c r="O29">
        <f t="shared" si="8"/>
        <v>3366.935483870968</v>
      </c>
      <c r="P29">
        <f t="shared" si="5"/>
        <v>4558.875509968121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67.33870967741936</v>
      </c>
      <c r="F30" s="3"/>
      <c r="G30" s="4">
        <f t="shared" si="9"/>
        <v>0.8747893843458773</v>
      </c>
      <c r="H30" s="4">
        <f t="shared" si="1"/>
        <v>0.3444052694275107</v>
      </c>
      <c r="I30" s="5">
        <f t="shared" si="2"/>
        <v>0.8051948051948052</v>
      </c>
      <c r="J30" s="9">
        <f t="shared" si="3"/>
        <v>-0.19480519480519476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0.0024735584415584416</v>
      </c>
      <c r="O30">
        <f t="shared" si="8"/>
        <v>4040.3225806451615</v>
      </c>
      <c r="P30">
        <f t="shared" si="5"/>
        <v>5470.650611961746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67.33870967741936</v>
      </c>
      <c r="F31" s="3"/>
      <c r="G31" s="4">
        <f t="shared" si="9"/>
        <v>0.8747893843458773</v>
      </c>
      <c r="H31" s="4">
        <f t="shared" si="1"/>
        <v>0.3444052694275107</v>
      </c>
      <c r="I31" s="5">
        <f t="shared" si="2"/>
        <v>0.8051948051948052</v>
      </c>
      <c r="J31" s="9">
        <f t="shared" si="3"/>
        <v>-0.19480519480519476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0.0028858181818181825</v>
      </c>
      <c r="O31">
        <f t="shared" si="8"/>
        <v>4713.709677419355</v>
      </c>
      <c r="P31">
        <f t="shared" si="5"/>
        <v>6382.42571395537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0"/>
        <v>67.33870967741936</v>
      </c>
      <c r="F32" s="3"/>
      <c r="G32" s="4">
        <f t="shared" si="9"/>
        <v>0.8747893843458773</v>
      </c>
      <c r="H32" s="4">
        <f t="shared" si="1"/>
        <v>0.3444052694275107</v>
      </c>
      <c r="I32" s="5">
        <f t="shared" si="2"/>
        <v>0.8051948051948052</v>
      </c>
      <c r="J32" s="9">
        <f t="shared" si="3"/>
        <v>-0.19480519480519476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0.0032980779220779235</v>
      </c>
      <c r="O32">
        <f t="shared" si="8"/>
        <v>5387.096774193549</v>
      </c>
      <c r="P32">
        <f t="shared" si="5"/>
        <v>7294.200815948994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0"/>
        <v>67.33870967741936</v>
      </c>
      <c r="F33" s="3"/>
      <c r="G33" s="4">
        <f t="shared" si="9"/>
        <v>0.8747893843458773</v>
      </c>
      <c r="H33" s="4">
        <f t="shared" si="1"/>
        <v>0.3444052694275107</v>
      </c>
      <c r="I33" s="5">
        <f t="shared" si="2"/>
        <v>0.8051948051948052</v>
      </c>
      <c r="J33" s="9">
        <f t="shared" si="3"/>
        <v>-0.19480519480519476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0.0037103376623376597</v>
      </c>
      <c r="O33">
        <f t="shared" si="8"/>
        <v>6060.483870967742</v>
      </c>
      <c r="P33">
        <f t="shared" si="5"/>
        <v>8205.975917942618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0"/>
        <v>67.33870967741936</v>
      </c>
      <c r="F34" s="3"/>
      <c r="G34" s="4">
        <f t="shared" si="9"/>
        <v>0.8747893843458773</v>
      </c>
      <c r="H34" s="4">
        <f t="shared" si="1"/>
        <v>0.3444052694275107</v>
      </c>
      <c r="I34" s="5">
        <f t="shared" si="2"/>
        <v>0.8051948051948052</v>
      </c>
      <c r="J34" s="9">
        <f t="shared" si="3"/>
        <v>-0.19480519480519476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0.004122597402597404</v>
      </c>
      <c r="O34">
        <f t="shared" si="8"/>
        <v>6733.870967741936</v>
      </c>
      <c r="P34">
        <f t="shared" si="5"/>
        <v>9117.751019936242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0"/>
        <v>67.33870967741936</v>
      </c>
      <c r="F35" s="3"/>
      <c r="G35" s="4">
        <f t="shared" si="9"/>
        <v>0.8747893843458773</v>
      </c>
      <c r="H35" s="4">
        <f t="shared" si="1"/>
        <v>0.3444052694275107</v>
      </c>
      <c r="I35" s="5">
        <f t="shared" si="2"/>
        <v>0.8051948051948052</v>
      </c>
      <c r="J35" s="9">
        <f t="shared" si="3"/>
        <v>-0.19480519480519476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0.004534857142857142</v>
      </c>
      <c r="O35">
        <f t="shared" si="8"/>
        <v>7407.25806451613</v>
      </c>
      <c r="P35">
        <f t="shared" si="5"/>
        <v>10029.526121929868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0"/>
        <v>67.33870967741936</v>
      </c>
      <c r="F36" s="3"/>
      <c r="G36" s="4">
        <f t="shared" si="9"/>
        <v>0.8747893843458773</v>
      </c>
      <c r="H36" s="4">
        <f t="shared" si="1"/>
        <v>0.3444052694275107</v>
      </c>
      <c r="I36" s="5">
        <f t="shared" si="2"/>
        <v>0.8051948051948052</v>
      </c>
      <c r="J36" s="9">
        <f t="shared" si="3"/>
        <v>-0.19480519480519476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0.004947116883116887</v>
      </c>
      <c r="O36">
        <f t="shared" si="8"/>
        <v>8080.645161290323</v>
      </c>
      <c r="P36">
        <f t="shared" si="5"/>
        <v>10941.301223923492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0"/>
        <v>67.33870967741936</v>
      </c>
      <c r="F37" s="3"/>
      <c r="G37" s="4">
        <f t="shared" si="9"/>
        <v>0.8747893843458773</v>
      </c>
      <c r="H37" s="4">
        <f t="shared" si="1"/>
        <v>0.3444052694275107</v>
      </c>
      <c r="I37" s="5">
        <f t="shared" si="2"/>
        <v>0.8051948051948052</v>
      </c>
      <c r="J37" s="9">
        <f t="shared" si="3"/>
        <v>-0.19480519480519476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0.00535937662337662</v>
      </c>
      <c r="O37">
        <f t="shared" si="8"/>
        <v>8754.032258064517</v>
      </c>
      <c r="P37">
        <f t="shared" si="5"/>
        <v>11853.076325917116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55</v>
      </c>
      <c r="E38" s="42">
        <f t="shared" si="0"/>
        <v>0</v>
      </c>
      <c r="F38" s="3"/>
      <c r="G38" s="4">
        <f t="shared" si="9"/>
        <v>0.7144986348789081</v>
      </c>
      <c r="H38" s="4">
        <f t="shared" si="1"/>
        <v>0.2812986751491764</v>
      </c>
      <c r="I38" s="5">
        <f t="shared" si="2"/>
        <v>0.657656116338751</v>
      </c>
      <c r="J38" s="9">
        <f t="shared" si="3"/>
        <v>-0.342343883661249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0.0047140790419161705</v>
      </c>
      <c r="O38">
        <f t="shared" si="8"/>
        <v>7700</v>
      </c>
      <c r="P38">
        <f t="shared" si="5"/>
        <v>5064.85142791074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65</v>
      </c>
      <c r="E39" s="42">
        <f t="shared" si="0"/>
        <v>0</v>
      </c>
      <c r="F39" s="3"/>
      <c r="G39" s="4">
        <f t="shared" si="9"/>
        <v>0.8444074775841641</v>
      </c>
      <c r="H39" s="4">
        <f t="shared" si="1"/>
        <v>0.332443888812663</v>
      </c>
      <c r="I39" s="5">
        <f t="shared" si="2"/>
        <v>0.7772299556730694</v>
      </c>
      <c r="J39" s="9">
        <f t="shared" si="3"/>
        <v>-0.2227700443269306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0.005969126059569172</v>
      </c>
      <c r="O39">
        <f t="shared" si="8"/>
        <v>9750</v>
      </c>
      <c r="P39">
        <f t="shared" si="5"/>
        <v>3926.6265299043644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40</v>
      </c>
      <c r="E40" s="42">
        <f t="shared" si="0"/>
        <v>0</v>
      </c>
      <c r="F40" s="3"/>
      <c r="G40" s="4">
        <f t="shared" si="9"/>
        <v>0.5196353708210241</v>
      </c>
      <c r="H40" s="4">
        <f t="shared" si="1"/>
        <v>0.2045808546539465</v>
      </c>
      <c r="I40" s="5">
        <f t="shared" si="2"/>
        <v>0.47829535733727346</v>
      </c>
      <c r="J40" s="9">
        <f t="shared" si="3"/>
        <v>-0.5217046426627265</v>
      </c>
      <c r="K40" s="7">
        <f t="shared" si="10"/>
        <v>0.23078787878787876</v>
      </c>
      <c r="L40" s="5">
        <f t="shared" si="7"/>
        <v>0.008192</v>
      </c>
      <c r="M40" s="6">
        <f t="shared" si="4"/>
        <v>0.003918195567306944</v>
      </c>
      <c r="O40">
        <f t="shared" si="8"/>
        <v>6400</v>
      </c>
      <c r="P40">
        <f t="shared" si="5"/>
        <v>8188.401631897988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0.8370168753402285</v>
      </c>
      <c r="J41" s="9">
        <f t="shared" si="3"/>
        <v>-0.1629831246597715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0.007285394882961343</v>
      </c>
      <c r="O41">
        <f t="shared" si="8"/>
        <v>11900</v>
      </c>
      <c r="P41">
        <f t="shared" si="5"/>
        <v>3600.1767338916134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90</v>
      </c>
      <c r="E42" s="42">
        <f t="shared" si="0"/>
        <v>0</v>
      </c>
      <c r="F42" s="3"/>
      <c r="G42" s="4">
        <f t="shared" si="9"/>
        <v>1.1691795843473043</v>
      </c>
      <c r="H42" s="4">
        <f t="shared" si="1"/>
        <v>0.46030692297137965</v>
      </c>
      <c r="I42" s="5">
        <f t="shared" si="2"/>
        <v>1.0761645540088653</v>
      </c>
      <c r="J42" s="9">
        <f t="shared" si="3"/>
        <v>0.07616455400886535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0.009917932529745705</v>
      </c>
      <c r="O42">
        <f t="shared" si="8"/>
        <v>16200</v>
      </c>
      <c r="P42">
        <f t="shared" si="5"/>
        <v>211.95183588523747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40</v>
      </c>
      <c r="E43" s="42">
        <f t="shared" si="0"/>
        <v>0</v>
      </c>
      <c r="F43" s="3"/>
      <c r="G43" s="4">
        <f t="shared" si="9"/>
        <v>0.5196353708210241</v>
      </c>
      <c r="H43" s="4">
        <f t="shared" si="1"/>
        <v>0.2045808546539465</v>
      </c>
      <c r="I43" s="5">
        <f t="shared" si="2"/>
        <v>0.47829535733727346</v>
      </c>
      <c r="J43" s="9">
        <f t="shared" si="3"/>
        <v>-0.5217046426627265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0.004652857236176997</v>
      </c>
      <c r="O43">
        <f t="shared" si="8"/>
        <v>7600</v>
      </c>
      <c r="P43">
        <f t="shared" si="5"/>
        <v>9723.726937878862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60</v>
      </c>
      <c r="E44" s="42">
        <f t="shared" si="0"/>
        <v>0</v>
      </c>
      <c r="F44" s="3"/>
      <c r="G44" s="4">
        <f t="shared" si="9"/>
        <v>0.7794530562315362</v>
      </c>
      <c r="H44" s="4">
        <f t="shared" si="1"/>
        <v>0.30687128198091973</v>
      </c>
      <c r="I44" s="5">
        <f t="shared" si="2"/>
        <v>0.7174430360059103</v>
      </c>
      <c r="J44" s="9">
        <f t="shared" si="3"/>
        <v>-0.2825569639940897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0.007346616688700523</v>
      </c>
      <c r="O44">
        <f t="shared" si="8"/>
        <v>12000</v>
      </c>
      <c r="P44">
        <f t="shared" si="5"/>
        <v>6235.502039872486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50</v>
      </c>
      <c r="E45" s="42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0.5978691966715919</v>
      </c>
      <c r="J45" s="9">
        <f t="shared" si="3"/>
        <v>-0.4021308033284081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0.006428289602612949</v>
      </c>
      <c r="O45">
        <f t="shared" si="8"/>
        <v>10500</v>
      </c>
      <c r="P45">
        <f t="shared" si="5"/>
        <v>8647.27714186611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80</v>
      </c>
      <c r="E46" s="42">
        <f t="shared" si="0"/>
        <v>0</v>
      </c>
      <c r="F46" s="3"/>
      <c r="G46" s="4">
        <f t="shared" si="9"/>
        <v>1.0392707416420481</v>
      </c>
      <c r="H46" s="4">
        <f t="shared" si="1"/>
        <v>0.409161709307893</v>
      </c>
      <c r="I46" s="5">
        <f t="shared" si="2"/>
        <v>0.9565907146745469</v>
      </c>
      <c r="J46" s="9">
        <f t="shared" si="3"/>
        <v>-0.04340928532545307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0.010775037810094116</v>
      </c>
      <c r="O46">
        <f t="shared" si="8"/>
        <v>17600</v>
      </c>
      <c r="P46">
        <f t="shared" si="5"/>
        <v>2459.0522438597345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70</v>
      </c>
      <c r="E47" s="42">
        <f t="shared" si="0"/>
        <v>0</v>
      </c>
      <c r="F47" s="3"/>
      <c r="G47" s="4">
        <f t="shared" si="9"/>
        <v>0.9093618989367921</v>
      </c>
      <c r="H47" s="4">
        <f t="shared" si="1"/>
        <v>0.35801649564440635</v>
      </c>
      <c r="I47" s="5">
        <f t="shared" si="2"/>
        <v>0.8370168753402285</v>
      </c>
      <c r="J47" s="9">
        <f t="shared" si="3"/>
        <v>-0.1629831246597715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0.009856710724006509</v>
      </c>
      <c r="O47">
        <f t="shared" si="8"/>
        <v>16100</v>
      </c>
      <c r="P47">
        <f t="shared" si="5"/>
        <v>4870.827345853359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50</v>
      </c>
      <c r="E48" s="42">
        <f t="shared" si="0"/>
        <v>0</v>
      </c>
      <c r="F48" s="3"/>
      <c r="G48" s="4">
        <f t="shared" si="9"/>
        <v>0.6495442135262801</v>
      </c>
      <c r="H48" s="4">
        <f t="shared" si="1"/>
        <v>0.2557260683174331</v>
      </c>
      <c r="I48" s="5">
        <f t="shared" si="2"/>
        <v>0.5978691966715919</v>
      </c>
      <c r="J48" s="9">
        <f t="shared" si="3"/>
        <v>-0.4021308033284081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0.007346616688700544</v>
      </c>
      <c r="O48">
        <f t="shared" si="8"/>
        <v>12000</v>
      </c>
      <c r="P48">
        <f t="shared" si="5"/>
        <v>9882.602447846983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90</v>
      </c>
      <c r="E49" s="42">
        <f t="shared" si="0"/>
        <v>0</v>
      </c>
      <c r="F49" s="3"/>
      <c r="G49" s="4">
        <f t="shared" si="9"/>
        <v>1.1691795843473043</v>
      </c>
      <c r="H49" s="4">
        <f t="shared" si="1"/>
        <v>0.46030692297137965</v>
      </c>
      <c r="I49" s="5">
        <f t="shared" si="2"/>
        <v>1.0761645540088653</v>
      </c>
      <c r="J49" s="9">
        <f t="shared" si="3"/>
        <v>0.07616455400886535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0.013774906291313468</v>
      </c>
      <c r="O49">
        <f t="shared" si="8"/>
        <v>22500</v>
      </c>
      <c r="P49">
        <f t="shared" si="5"/>
        <v>294.37754984060757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80</v>
      </c>
      <c r="E50" s="42">
        <f t="shared" si="0"/>
        <v>0</v>
      </c>
      <c r="F50" s="3"/>
      <c r="G50" s="4">
        <f t="shared" si="9"/>
        <v>1.0392707416420481</v>
      </c>
      <c r="H50" s="4">
        <f t="shared" si="1"/>
        <v>0.409161709307893</v>
      </c>
      <c r="I50" s="5">
        <f t="shared" si="2"/>
        <v>0.9565907146745469</v>
      </c>
      <c r="J50" s="9">
        <f t="shared" si="3"/>
        <v>-0.04340928532545307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0.012734135593747562</v>
      </c>
      <c r="O50">
        <f t="shared" si="8"/>
        <v>20800</v>
      </c>
      <c r="P50">
        <f t="shared" si="5"/>
        <v>2906.152651834232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65</v>
      </c>
      <c r="E51" s="42">
        <f t="shared" si="0"/>
        <v>0</v>
      </c>
      <c r="F51" s="3"/>
      <c r="G51" s="4">
        <f t="shared" si="9"/>
        <v>0.8444074775841641</v>
      </c>
      <c r="H51" s="4">
        <f t="shared" si="1"/>
        <v>0.332443888812663</v>
      </c>
      <c r="I51" s="5">
        <f t="shared" si="2"/>
        <v>0.7772299556730694</v>
      </c>
      <c r="J51" s="9">
        <f t="shared" si="3"/>
        <v>-0.2227700443269306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0.010744426907224507</v>
      </c>
      <c r="O51">
        <f t="shared" si="8"/>
        <v>17550</v>
      </c>
      <c r="P51">
        <f t="shared" si="5"/>
        <v>7067.927753827857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70</v>
      </c>
      <c r="E52" s="42">
        <f t="shared" si="0"/>
        <v>0</v>
      </c>
      <c r="F52" s="3"/>
      <c r="G52" s="4">
        <f t="shared" si="9"/>
        <v>0.9093618989367921</v>
      </c>
      <c r="H52" s="4">
        <f t="shared" si="1"/>
        <v>0.35801649564440635</v>
      </c>
      <c r="I52" s="5">
        <f t="shared" si="2"/>
        <v>0.8370168753402285</v>
      </c>
      <c r="J52" s="9">
        <f t="shared" si="3"/>
        <v>-0.1629831246597715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0.011999473924877511</v>
      </c>
      <c r="O52">
        <f t="shared" si="8"/>
        <v>19600</v>
      </c>
      <c r="P52">
        <f t="shared" si="5"/>
        <v>5929.702855821481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1.0761645540088653</v>
      </c>
      <c r="J53" s="9">
        <f t="shared" si="3"/>
        <v>0.07616455400886535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0.01597889129792363</v>
      </c>
      <c r="O53">
        <f t="shared" si="8"/>
        <v>26100</v>
      </c>
      <c r="P53">
        <f t="shared" si="5"/>
        <v>341.4779578151048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75</v>
      </c>
      <c r="E54" s="42">
        <f t="shared" si="0"/>
        <v>0</v>
      </c>
      <c r="F54" s="3"/>
      <c r="G54" s="4">
        <f t="shared" si="9"/>
        <v>0.9743163202894202</v>
      </c>
      <c r="H54" s="4">
        <f t="shared" si="1"/>
        <v>0.3835891024761497</v>
      </c>
      <c r="I54" s="5">
        <f t="shared" si="2"/>
        <v>0.8968037950073878</v>
      </c>
      <c r="J54" s="9">
        <f t="shared" si="3"/>
        <v>-0.10319620499261217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0.013774906291313475</v>
      </c>
      <c r="O54">
        <f t="shared" si="8"/>
        <v>22500</v>
      </c>
      <c r="P54">
        <f t="shared" si="5"/>
        <v>4853.253059808729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90</v>
      </c>
      <c r="E55" s="42">
        <f t="shared" si="0"/>
        <v>0</v>
      </c>
      <c r="F55" s="3"/>
      <c r="G55" s="4">
        <f t="shared" si="9"/>
        <v>1.1691795843473043</v>
      </c>
      <c r="H55" s="4">
        <f t="shared" si="1"/>
        <v>0.46030692297137965</v>
      </c>
      <c r="I55" s="5">
        <f t="shared" si="2"/>
        <v>1.0761645540088653</v>
      </c>
      <c r="J55" s="9">
        <f t="shared" si="3"/>
        <v>0.07616455400886535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0.01708088380122874</v>
      </c>
      <c r="O55">
        <f t="shared" si="8"/>
        <v>27900</v>
      </c>
      <c r="P55">
        <f t="shared" si="5"/>
        <v>365.02816180235345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110</v>
      </c>
      <c r="E56" s="42">
        <f t="shared" si="0"/>
        <v>0</v>
      </c>
      <c r="F56" s="3"/>
      <c r="G56" s="4">
        <f t="shared" si="9"/>
        <v>1.4289972697578162</v>
      </c>
      <c r="H56" s="4">
        <f t="shared" si="1"/>
        <v>0.5625973502983528</v>
      </c>
      <c r="I56" s="5">
        <f t="shared" si="2"/>
        <v>1.315312232677502</v>
      </c>
      <c r="J56" s="9">
        <f t="shared" si="3"/>
        <v>0.31531223267750197</v>
      </c>
      <c r="K56" s="7">
        <f t="shared" si="10"/>
        <v>0.46157575757575753</v>
      </c>
      <c r="L56" s="5">
        <f t="shared" si="7"/>
        <v>0.016384</v>
      </c>
      <c r="M56" s="6">
        <f t="shared" si="4"/>
        <v>0.02155007562018819</v>
      </c>
      <c r="O56">
        <f t="shared" si="8"/>
        <v>35200</v>
      </c>
      <c r="P56">
        <f t="shared" si="5"/>
        <v>6023.196736204022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80</v>
      </c>
      <c r="E57" s="42">
        <f t="shared" si="0"/>
        <v>0</v>
      </c>
      <c r="F57" s="3"/>
      <c r="G57" s="4">
        <f t="shared" si="9"/>
        <v>1.0392707416420481</v>
      </c>
      <c r="H57" s="4">
        <f aca="true" t="shared" si="11" ref="H57:H88">G57/2.54</f>
        <v>0.409161709307893</v>
      </c>
      <c r="I57" s="5">
        <f aca="true" t="shared" si="12" ref="I57:I88">(G57/$J$13)</f>
        <v>0.9565907146745469</v>
      </c>
      <c r="J57" s="9">
        <f aca="true" t="shared" si="13" ref="J57:J88">IF(C57&gt;0,I57-1,0)</f>
        <v>-0.04340928532545307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0.016162556715141142</v>
      </c>
      <c r="O57">
        <f t="shared" si="8"/>
        <v>26400</v>
      </c>
      <c r="P57">
        <f aca="true" t="shared" si="15" ref="P57:P88">C57*ABS(D57-O$207)</f>
        <v>3688.5783657896022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90</v>
      </c>
      <c r="E58" s="42">
        <f t="shared" si="0"/>
        <v>0</v>
      </c>
      <c r="F58" s="3"/>
      <c r="G58" s="4">
        <f t="shared" si="9"/>
        <v>1.1691795843473043</v>
      </c>
      <c r="H58" s="4">
        <f t="shared" si="11"/>
        <v>0.46030692297137965</v>
      </c>
      <c r="I58" s="5">
        <f t="shared" si="12"/>
        <v>1.0761645540088653</v>
      </c>
      <c r="J58" s="9">
        <f t="shared" si="13"/>
        <v>0.07616455400886535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0.018733872556186294</v>
      </c>
      <c r="O58">
        <f t="shared" si="8"/>
        <v>30600</v>
      </c>
      <c r="P58">
        <f t="shared" si="15"/>
        <v>400.35346778322634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1.0761645540088653</v>
      </c>
      <c r="J59" s="9">
        <f t="shared" si="13"/>
        <v>0.07616455400886535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0.019284868807838904</v>
      </c>
      <c r="O59">
        <f t="shared" si="8"/>
        <v>31500</v>
      </c>
      <c r="P59">
        <f t="shared" si="15"/>
        <v>412.12856977685067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0"/>
        <v>0</v>
      </c>
      <c r="F60" s="3"/>
      <c r="G60" s="4">
        <f t="shared" si="9"/>
        <v>1.4289972697578162</v>
      </c>
      <c r="H60" s="4">
        <f t="shared" si="11"/>
        <v>0.5625973502983528</v>
      </c>
      <c r="I60" s="5">
        <f t="shared" si="12"/>
        <v>1.315312232677502</v>
      </c>
      <c r="J60" s="9">
        <f t="shared" si="13"/>
        <v>0.31531223267750197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0.024243835072711675</v>
      </c>
      <c r="O60">
        <f t="shared" si="8"/>
        <v>39600</v>
      </c>
      <c r="P60">
        <f t="shared" si="15"/>
        <v>6776.096328229525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110</v>
      </c>
      <c r="E61" s="42">
        <f t="shared" si="0"/>
        <v>0</v>
      </c>
      <c r="F61" s="3"/>
      <c r="G61" s="4">
        <f t="shared" si="9"/>
        <v>1.4289972697578162</v>
      </c>
      <c r="H61" s="4">
        <f t="shared" si="11"/>
        <v>0.5625973502983528</v>
      </c>
      <c r="I61" s="5">
        <f t="shared" si="12"/>
        <v>1.315312232677502</v>
      </c>
      <c r="J61" s="9">
        <f t="shared" si="13"/>
        <v>0.31531223267750197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0.024917274935842643</v>
      </c>
      <c r="O61">
        <f t="shared" si="8"/>
        <v>40700</v>
      </c>
      <c r="P61">
        <f t="shared" si="15"/>
        <v>6964.321226235901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130</v>
      </c>
      <c r="E62" s="42">
        <f t="shared" si="0"/>
        <v>0</v>
      </c>
      <c r="F62" s="3"/>
      <c r="G62" s="4">
        <f t="shared" si="9"/>
        <v>1.6888149551683282</v>
      </c>
      <c r="H62" s="4">
        <f t="shared" si="11"/>
        <v>0.664887777625326</v>
      </c>
      <c r="I62" s="5">
        <f t="shared" si="12"/>
        <v>1.5544599113461388</v>
      </c>
      <c r="J62" s="9">
        <f t="shared" si="13"/>
        <v>0.5544599113461388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0.030243572035150434</v>
      </c>
      <c r="O62">
        <f t="shared" si="8"/>
        <v>49400</v>
      </c>
      <c r="P62">
        <f t="shared" si="15"/>
        <v>14752.546124242277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0"/>
        <v>0</v>
      </c>
      <c r="F63" s="3"/>
      <c r="G63" s="4">
        <f t="shared" si="9"/>
        <v>1.2341340056999321</v>
      </c>
      <c r="H63" s="4">
        <f t="shared" si="11"/>
        <v>0.4858795298031229</v>
      </c>
      <c r="I63" s="5">
        <f t="shared" si="12"/>
        <v>1.1359514736760246</v>
      </c>
      <c r="J63" s="9">
        <f t="shared" si="13"/>
        <v>0.13595147367602456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0.022682679026362902</v>
      </c>
      <c r="O63">
        <f t="shared" si="8"/>
        <v>37050</v>
      </c>
      <c r="P63">
        <f t="shared" si="15"/>
        <v>1490.7710222486521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95</v>
      </c>
      <c r="E64" s="42">
        <f t="shared" si="0"/>
        <v>0</v>
      </c>
      <c r="F64" s="3"/>
      <c r="G64" s="4">
        <f t="shared" si="9"/>
        <v>1.2341340056999321</v>
      </c>
      <c r="H64" s="4">
        <f t="shared" si="11"/>
        <v>0.4858795298031229</v>
      </c>
      <c r="I64" s="5">
        <f t="shared" si="12"/>
        <v>1.1359514736760246</v>
      </c>
      <c r="J64" s="9">
        <f t="shared" si="13"/>
        <v>0.13595147367602456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0.023264286180884955</v>
      </c>
      <c r="O64">
        <f t="shared" si="8"/>
        <v>38000</v>
      </c>
      <c r="P64">
        <f t="shared" si="15"/>
        <v>1528.9959202550278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1.4348860720118206</v>
      </c>
      <c r="J65" s="9">
        <f t="shared" si="13"/>
        <v>0.4348860720118206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0.030121128423672105</v>
      </c>
      <c r="O65">
        <f t="shared" si="8"/>
        <v>49200</v>
      </c>
      <c r="P65">
        <f t="shared" si="15"/>
        <v>11817.220818261403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1.1957383933431838</v>
      </c>
      <c r="J66" s="9">
        <f t="shared" si="13"/>
        <v>0.19573839334318377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0.025713158410451874</v>
      </c>
      <c r="O66">
        <f t="shared" si="8"/>
        <v>42000</v>
      </c>
      <c r="P66">
        <f t="shared" si="15"/>
        <v>3705.445716267779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130</v>
      </c>
      <c r="E67" s="42">
        <f t="shared" si="0"/>
        <v>0</v>
      </c>
      <c r="F67" s="3"/>
      <c r="G67" s="4">
        <f t="shared" si="9"/>
        <v>1.6888149551683282</v>
      </c>
      <c r="H67" s="4">
        <f t="shared" si="11"/>
        <v>0.664887777625326</v>
      </c>
      <c r="I67" s="5">
        <f t="shared" si="12"/>
        <v>1.5544599113461388</v>
      </c>
      <c r="J67" s="9">
        <f t="shared" si="13"/>
        <v>0.5544599113461388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0.034222989408196555</v>
      </c>
      <c r="O67">
        <f t="shared" si="8"/>
        <v>55900</v>
      </c>
      <c r="P67">
        <f t="shared" si="15"/>
        <v>16693.670614274153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135</v>
      </c>
      <c r="E68" s="42">
        <f t="shared" si="0"/>
        <v>0</v>
      </c>
      <c r="F68" s="3"/>
      <c r="G68" s="4">
        <f t="shared" si="9"/>
        <v>1.7537693765209563</v>
      </c>
      <c r="H68" s="4">
        <f t="shared" si="11"/>
        <v>0.6904603844570694</v>
      </c>
      <c r="I68" s="5">
        <f t="shared" si="12"/>
        <v>1.614246831013298</v>
      </c>
      <c r="J68" s="9">
        <f t="shared" si="13"/>
        <v>0.614246831013298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0.03636575260906754</v>
      </c>
      <c r="O68">
        <f t="shared" si="8"/>
        <v>59400</v>
      </c>
      <c r="P68">
        <f t="shared" si="15"/>
        <v>19281.89551228053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115</v>
      </c>
      <c r="E69" s="42">
        <f t="shared" si="0"/>
        <v>0</v>
      </c>
      <c r="F69" s="3"/>
      <c r="G69" s="4">
        <f t="shared" si="9"/>
        <v>1.4939516911104442</v>
      </c>
      <c r="H69" s="4">
        <f t="shared" si="11"/>
        <v>0.5881699571300961</v>
      </c>
      <c r="I69" s="5">
        <f t="shared" si="12"/>
        <v>1.3750991523446612</v>
      </c>
      <c r="J69" s="9">
        <f t="shared" si="13"/>
        <v>0.3750991523446612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0.031682284470021055</v>
      </c>
      <c r="O69">
        <f t="shared" si="8"/>
        <v>51750</v>
      </c>
      <c r="P69">
        <f t="shared" si="15"/>
        <v>10720.120410286907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110</v>
      </c>
      <c r="E70" s="42">
        <f t="shared" si="0"/>
        <v>0</v>
      </c>
      <c r="F70" s="3"/>
      <c r="G70" s="4">
        <f t="shared" si="9"/>
        <v>1.4289972697578162</v>
      </c>
      <c r="H70" s="4">
        <f t="shared" si="11"/>
        <v>0.5625973502983528</v>
      </c>
      <c r="I70" s="5">
        <f t="shared" si="12"/>
        <v>1.315312232677502</v>
      </c>
      <c r="J70" s="9">
        <f t="shared" si="13"/>
        <v>0.31531223267750197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0.0309782337040205</v>
      </c>
      <c r="O70">
        <f t="shared" si="8"/>
        <v>50600</v>
      </c>
      <c r="P70">
        <f t="shared" si="15"/>
        <v>8658.345308293283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110</v>
      </c>
      <c r="E71" s="42">
        <f t="shared" si="0"/>
        <v>0</v>
      </c>
      <c r="F71" s="3"/>
      <c r="G71" s="4">
        <f t="shared" si="9"/>
        <v>1.4289972697578162</v>
      </c>
      <c r="H71" s="4">
        <f t="shared" si="11"/>
        <v>0.5625973502983528</v>
      </c>
      <c r="I71" s="5">
        <f t="shared" si="12"/>
        <v>1.315312232677502</v>
      </c>
      <c r="J71" s="9">
        <f t="shared" si="13"/>
        <v>0.31531223267750197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0.03165167356715146</v>
      </c>
      <c r="O71">
        <f t="shared" si="8"/>
        <v>51700</v>
      </c>
      <c r="P71">
        <f t="shared" si="15"/>
        <v>8846.570206299657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/>
      <c r="E72" s="42">
        <f t="shared" si="0"/>
        <v>67.33870967741936</v>
      </c>
      <c r="F72" s="3"/>
      <c r="G72" s="4">
        <f t="shared" si="9"/>
        <v>0.8747893843458773</v>
      </c>
      <c r="H72" s="4">
        <f t="shared" si="11"/>
        <v>0.3444052694275107</v>
      </c>
      <c r="I72" s="5">
        <f t="shared" si="12"/>
        <v>0.8051948051948052</v>
      </c>
      <c r="J72" s="9">
        <f t="shared" si="13"/>
        <v>-0.19480519480519476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0.019788467532467467</v>
      </c>
      <c r="O72">
        <f t="shared" si="8"/>
        <v>32322.58064516129</v>
      </c>
      <c r="P72">
        <f t="shared" si="15"/>
        <v>43765.20489569397</v>
      </c>
    </row>
    <row r="73" spans="1:16" ht="13.5" thickBot="1">
      <c r="A73" s="3">
        <f t="shared" si="16"/>
        <v>49</v>
      </c>
      <c r="B73" s="3"/>
      <c r="C73" s="12">
        <v>490</v>
      </c>
      <c r="D73" s="12"/>
      <c r="E73" s="42">
        <f t="shared" si="0"/>
        <v>67.33870967741936</v>
      </c>
      <c r="F73" s="3"/>
      <c r="G73" s="4">
        <f t="shared" si="9"/>
        <v>0.8747893843458773</v>
      </c>
      <c r="H73" s="4">
        <f t="shared" si="11"/>
        <v>0.3444052694275107</v>
      </c>
      <c r="I73" s="5">
        <f t="shared" si="12"/>
        <v>0.8051948051948052</v>
      </c>
      <c r="J73" s="9">
        <f t="shared" si="13"/>
        <v>-0.19480519480519476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0.020200727272727363</v>
      </c>
      <c r="O73">
        <f t="shared" si="8"/>
        <v>32995.967741935485</v>
      </c>
      <c r="P73">
        <f t="shared" si="15"/>
        <v>44676.97999768759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105</v>
      </c>
      <c r="E74" s="42">
        <f t="shared" si="0"/>
        <v>0</v>
      </c>
      <c r="F74" s="3"/>
      <c r="G74" s="4">
        <f t="shared" si="9"/>
        <v>1.3640428484051883</v>
      </c>
      <c r="H74" s="4">
        <f t="shared" si="11"/>
        <v>0.5370247434666096</v>
      </c>
      <c r="I74" s="5">
        <f t="shared" si="12"/>
        <v>1.255525313010343</v>
      </c>
      <c r="J74" s="9">
        <f t="shared" si="13"/>
        <v>0.255525313010343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0.032141448013064684</v>
      </c>
      <c r="O74">
        <f t="shared" si="8"/>
        <v>52500</v>
      </c>
      <c r="P74">
        <f t="shared" si="15"/>
        <v>6911.244900318785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115</v>
      </c>
      <c r="E75" s="42">
        <f t="shared" si="0"/>
        <v>0</v>
      </c>
      <c r="F75" s="3"/>
      <c r="G75" s="4">
        <f t="shared" si="9"/>
        <v>1.4939516911104442</v>
      </c>
      <c r="H75" s="4">
        <f t="shared" si="11"/>
        <v>0.5881699571300961</v>
      </c>
      <c r="I75" s="5">
        <f t="shared" si="12"/>
        <v>1.3750991523446612</v>
      </c>
      <c r="J75" s="9">
        <f t="shared" si="13"/>
        <v>0.3750991523446612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0.03590658906602377</v>
      </c>
      <c r="O75">
        <f t="shared" si="8"/>
        <v>58650</v>
      </c>
      <c r="P75">
        <f t="shared" si="15"/>
        <v>12149.46979832516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0.8370168753402285</v>
      </c>
      <c r="J76" s="9">
        <f t="shared" si="13"/>
        <v>-0.1629831246597715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0.022284737289058287</v>
      </c>
      <c r="O76">
        <f t="shared" si="8"/>
        <v>36400</v>
      </c>
      <c r="P76">
        <f t="shared" si="15"/>
        <v>11012.305303668463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110</v>
      </c>
      <c r="E77" s="42">
        <f t="shared" si="0"/>
        <v>0</v>
      </c>
      <c r="F77" s="3"/>
      <c r="G77" s="4">
        <f t="shared" si="9"/>
        <v>1.4289972697578162</v>
      </c>
      <c r="H77" s="4">
        <f t="shared" si="11"/>
        <v>0.5625973502983528</v>
      </c>
      <c r="I77" s="5">
        <f t="shared" si="12"/>
        <v>1.315312232677502</v>
      </c>
      <c r="J77" s="9">
        <f t="shared" si="13"/>
        <v>0.31531223267750197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0.03569231274593668</v>
      </c>
      <c r="O77">
        <f t="shared" si="8"/>
        <v>58300</v>
      </c>
      <c r="P77">
        <f t="shared" si="15"/>
        <v>9975.919594337913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1.0163776343417061</v>
      </c>
      <c r="J78" s="9">
        <f t="shared" si="13"/>
        <v>0.016377634341706138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0.028100808834279543</v>
      </c>
      <c r="O78">
        <f t="shared" si="8"/>
        <v>45900</v>
      </c>
      <c r="P78">
        <f t="shared" si="15"/>
        <v>3335.8555076557122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80</v>
      </c>
      <c r="E79" s="42">
        <f t="shared" si="0"/>
        <v>0</v>
      </c>
      <c r="F79" s="3"/>
      <c r="G79" s="4">
        <f t="shared" si="9"/>
        <v>1.0392707416420481</v>
      </c>
      <c r="H79" s="4">
        <f t="shared" si="11"/>
        <v>0.409161709307893</v>
      </c>
      <c r="I79" s="5">
        <f t="shared" si="12"/>
        <v>0.9565907146745469</v>
      </c>
      <c r="J79" s="9">
        <f t="shared" si="13"/>
        <v>-0.04340928532545307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0.02693759452523511</v>
      </c>
      <c r="O79">
        <f t="shared" si="8"/>
        <v>44000</v>
      </c>
      <c r="P79">
        <f t="shared" si="15"/>
        <v>6147.630609649336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70</v>
      </c>
      <c r="E80" s="42">
        <f t="shared" si="0"/>
        <v>0</v>
      </c>
      <c r="F80" s="3"/>
      <c r="G80" s="4">
        <f t="shared" si="9"/>
        <v>0.9093618989367921</v>
      </c>
      <c r="H80" s="4">
        <f t="shared" si="11"/>
        <v>0.35801649564440635</v>
      </c>
      <c r="I80" s="5">
        <f t="shared" si="12"/>
        <v>0.8370168753402285</v>
      </c>
      <c r="J80" s="9">
        <f t="shared" si="13"/>
        <v>-0.1629831246597715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0.023998947849755075</v>
      </c>
      <c r="O80">
        <f t="shared" si="8"/>
        <v>39200</v>
      </c>
      <c r="P80">
        <f t="shared" si="15"/>
        <v>11859.405711642961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70</v>
      </c>
      <c r="E81" s="42">
        <f t="shared" si="0"/>
        <v>0</v>
      </c>
      <c r="F81" s="3"/>
      <c r="G81" s="4">
        <f t="shared" si="9"/>
        <v>0.9093618989367921</v>
      </c>
      <c r="H81" s="4">
        <f t="shared" si="11"/>
        <v>0.35801649564440635</v>
      </c>
      <c r="I81" s="5">
        <f t="shared" si="12"/>
        <v>0.8370168753402285</v>
      </c>
      <c r="J81" s="9">
        <f t="shared" si="13"/>
        <v>-0.1629831246597715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0.02442750048992922</v>
      </c>
      <c r="O81">
        <f t="shared" si="8"/>
        <v>39900</v>
      </c>
      <c r="P81">
        <f t="shared" si="15"/>
        <v>12071.180813636585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0"/>
        <v>0</v>
      </c>
      <c r="F82" s="3"/>
      <c r="G82" s="4">
        <f t="shared" si="9"/>
        <v>1.3640428484051883</v>
      </c>
      <c r="H82" s="4">
        <f t="shared" si="11"/>
        <v>0.5370247434666096</v>
      </c>
      <c r="I82" s="5">
        <f t="shared" si="12"/>
        <v>1.255525313010343</v>
      </c>
      <c r="J82" s="9">
        <f t="shared" si="13"/>
        <v>0.255525313010343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0.037284079695155216</v>
      </c>
      <c r="O82">
        <f t="shared" si="8"/>
        <v>60900</v>
      </c>
      <c r="P82">
        <f t="shared" si="15"/>
        <v>8017.044084369791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0"/>
        <v>0</v>
      </c>
      <c r="F83" s="3"/>
      <c r="G83" s="4">
        <f t="shared" si="9"/>
        <v>1.1691795843473043</v>
      </c>
      <c r="H83" s="4">
        <f t="shared" si="11"/>
        <v>0.46030692297137965</v>
      </c>
      <c r="I83" s="5">
        <f t="shared" si="12"/>
        <v>1.0761645540088653</v>
      </c>
      <c r="J83" s="9">
        <f t="shared" si="13"/>
        <v>0.07616455400886535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0.032508778847499795</v>
      </c>
      <c r="O83">
        <f t="shared" si="8"/>
        <v>53100</v>
      </c>
      <c r="P83">
        <f t="shared" si="15"/>
        <v>694.731017623834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130</v>
      </c>
      <c r="E84" s="42">
        <f t="shared" si="0"/>
        <v>0</v>
      </c>
      <c r="F84" s="3"/>
      <c r="G84" s="4">
        <f t="shared" si="9"/>
        <v>1.6888149551683282</v>
      </c>
      <c r="H84" s="4">
        <f t="shared" si="11"/>
        <v>0.664887777625326</v>
      </c>
      <c r="I84" s="5">
        <f t="shared" si="12"/>
        <v>1.5544599113461388</v>
      </c>
      <c r="J84" s="9">
        <f t="shared" si="13"/>
        <v>0.5544599113461388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0.047753008476553276</v>
      </c>
      <c r="O84">
        <f t="shared" si="8"/>
        <v>78000</v>
      </c>
      <c r="P84">
        <f t="shared" si="15"/>
        <v>23293.493880382543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115</v>
      </c>
      <c r="E85" s="42">
        <f t="shared" si="0"/>
        <v>0</v>
      </c>
      <c r="F85" s="3"/>
      <c r="G85" s="4">
        <f t="shared" si="9"/>
        <v>1.4939516911104442</v>
      </c>
      <c r="H85" s="4">
        <f t="shared" si="11"/>
        <v>0.5881699571300961</v>
      </c>
      <c r="I85" s="5">
        <f t="shared" si="12"/>
        <v>1.3750991523446612</v>
      </c>
      <c r="J85" s="9">
        <f t="shared" si="13"/>
        <v>0.3750991523446612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0.04294709672602845</v>
      </c>
      <c r="O85">
        <f t="shared" si="8"/>
        <v>70150</v>
      </c>
      <c r="P85">
        <f t="shared" si="15"/>
        <v>14531.718778388917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70</v>
      </c>
      <c r="E86" s="42">
        <f t="shared" si="0"/>
        <v>0</v>
      </c>
      <c r="F86" s="3"/>
      <c r="G86" s="4">
        <f t="shared" si="9"/>
        <v>0.9093618989367921</v>
      </c>
      <c r="H86" s="4">
        <f t="shared" si="11"/>
        <v>0.35801649564440635</v>
      </c>
      <c r="I86" s="5">
        <f t="shared" si="12"/>
        <v>0.8370168753402285</v>
      </c>
      <c r="J86" s="9">
        <f t="shared" si="13"/>
        <v>-0.1629831246597715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0.02657026369080026</v>
      </c>
      <c r="O86">
        <f t="shared" si="8"/>
        <v>43400</v>
      </c>
      <c r="P86">
        <f t="shared" si="15"/>
        <v>13130.056323604707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19530</v>
      </c>
      <c r="D206" s="3">
        <f>SUM(D25:D204)</f>
        <v>4175</v>
      </c>
      <c r="E206" s="3">
        <f>SUM(E25:E204)</f>
        <v>1010.0806451612907</v>
      </c>
      <c r="F206" s="3"/>
      <c r="G206" s="4">
        <f>SUM(G25:G204)</f>
        <v>67.35878259463254</v>
      </c>
      <c r="H206" s="28">
        <f>SUM(H25:H204)</f>
        <v>26.519205745918324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1.090226252367991</v>
      </c>
      <c r="O206">
        <f>SUM(O25:O205)</f>
        <v>1780696.7741935484</v>
      </c>
      <c r="P206" s="21">
        <f>SUM(P25:P205)</f>
        <v>510872.9481525528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91.17751019936243</v>
      </c>
    </row>
    <row r="208" spans="1:13" ht="12.75">
      <c r="A208" s="61" t="s">
        <v>1</v>
      </c>
      <c r="B208" s="18"/>
      <c r="C208" s="61" t="s">
        <v>2</v>
      </c>
      <c r="D208" s="61" t="s">
        <v>3</v>
      </c>
      <c r="E208" s="35"/>
      <c r="F208" s="18"/>
      <c r="G208" s="61" t="s">
        <v>4</v>
      </c>
      <c r="H208" s="61" t="s">
        <v>5</v>
      </c>
      <c r="I208" s="61" t="s">
        <v>6</v>
      </c>
      <c r="J208" s="61" t="s">
        <v>7</v>
      </c>
      <c r="K208" s="61" t="s">
        <v>8</v>
      </c>
      <c r="L208" s="61" t="s">
        <v>9</v>
      </c>
      <c r="M208" s="61" t="s">
        <v>10</v>
      </c>
    </row>
    <row r="209" spans="1:13" ht="12.75">
      <c r="A209" s="61"/>
      <c r="B209" s="18"/>
      <c r="C209" s="61"/>
      <c r="D209" s="61"/>
      <c r="E209" s="35"/>
      <c r="F209" s="18"/>
      <c r="G209" s="61"/>
      <c r="H209" s="61"/>
      <c r="I209" s="61"/>
      <c r="J209" s="61"/>
      <c r="K209" s="61"/>
      <c r="L209" s="61"/>
      <c r="M209" s="61"/>
    </row>
    <row r="210" spans="1:13" ht="13.5" thickBot="1">
      <c r="A210" s="62"/>
      <c r="B210" s="19"/>
      <c r="C210" s="62"/>
      <c r="D210" s="62"/>
      <c r="E210" s="36"/>
      <c r="F210" s="19"/>
      <c r="G210" s="62"/>
      <c r="H210" s="62"/>
      <c r="I210" s="62"/>
      <c r="J210" s="62"/>
      <c r="K210" s="62"/>
      <c r="L210" s="62"/>
      <c r="M21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Sheynerman, Paula D.</cp:lastModifiedBy>
  <cp:lastPrinted>2006-08-14T17:23:18Z</cp:lastPrinted>
  <dcterms:created xsi:type="dcterms:W3CDTF">2002-09-25T14:19:03Z</dcterms:created>
  <dcterms:modified xsi:type="dcterms:W3CDTF">2013-11-27T18:38:51Z</dcterms:modified>
  <cp:category/>
  <cp:version/>
  <cp:contentType/>
  <cp:contentStatus/>
</cp:coreProperties>
</file>