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6972" activeTab="0"/>
  </bookViews>
  <sheets>
    <sheet name="COP" sheetId="1" r:id="rId1"/>
    <sheet name="+ 100 Taps Budget" sheetId="2" r:id="rId2"/>
    <sheet name="Input Form" sheetId="3" r:id="rId3"/>
  </sheets>
  <definedNames/>
  <calcPr fullCalcOnLoad="1"/>
</workbook>
</file>

<file path=xl/sharedStrings.xml><?xml version="1.0" encoding="utf-8"?>
<sst xmlns="http://schemas.openxmlformats.org/spreadsheetml/2006/main" count="241" uniqueCount="123">
  <si>
    <t>Bob Battel, MSU Extension Agriculture Educator</t>
  </si>
  <si>
    <t>Gallons Produced</t>
  </si>
  <si>
    <t>CASH RECEIPTS</t>
  </si>
  <si>
    <t>Other Income</t>
  </si>
  <si>
    <t>TOTAL CASH RECEIPTS</t>
  </si>
  <si>
    <t>CASH EXPENSES</t>
  </si>
  <si>
    <t>Fertilizers/Lime</t>
  </si>
  <si>
    <t>Freight and Trucking</t>
  </si>
  <si>
    <t>Gasoline, Fuel, Oil</t>
  </si>
  <si>
    <t>Insurance other than health</t>
  </si>
  <si>
    <t>Interest</t>
  </si>
  <si>
    <t>Hired Labor</t>
  </si>
  <si>
    <t>Marketing Expenses</t>
  </si>
  <si>
    <t>Purchased Syrup for Resale</t>
  </si>
  <si>
    <t>Purchased Sap for Processing</t>
  </si>
  <si>
    <t>Rent</t>
  </si>
  <si>
    <t>Repairs and Maintenance</t>
  </si>
  <si>
    <t>Subscriptions/Dues</t>
  </si>
  <si>
    <t>Supplies Purchased</t>
  </si>
  <si>
    <t>Taxes (property)</t>
  </si>
  <si>
    <t>Utilities</t>
  </si>
  <si>
    <t>Total Cash Receipts</t>
  </si>
  <si>
    <t>Total Cash Expenses</t>
  </si>
  <si>
    <t>Net Cash Flow</t>
  </si>
  <si>
    <t>% of income</t>
  </si>
  <si>
    <t>Containers</t>
  </si>
  <si>
    <t>% of costs</t>
  </si>
  <si>
    <t>Syrup Sales (bulk)</t>
  </si>
  <si>
    <t>Electrical Service</t>
  </si>
  <si>
    <t>Vacuum Pump</t>
  </si>
  <si>
    <t>Pump House</t>
  </si>
  <si>
    <t>Tubing</t>
  </si>
  <si>
    <t>Kitchen</t>
  </si>
  <si>
    <t>Total</t>
  </si>
  <si>
    <t># Hours</t>
  </si>
  <si>
    <t>$/Hour</t>
  </si>
  <si>
    <t>$/ unit</t>
  </si>
  <si>
    <t>Cost</t>
  </si>
  <si>
    <t>Miscellaneous Expenses</t>
  </si>
  <si>
    <t>Michigan Maple Syrup Cost of Production Worksheet</t>
  </si>
  <si>
    <t>Boiling Fuel</t>
  </si>
  <si>
    <t>Ending Value</t>
  </si>
  <si>
    <t>Professional Fees</t>
  </si>
  <si>
    <t>Filter Press</t>
  </si>
  <si>
    <t>Depreciation Cost</t>
  </si>
  <si>
    <t>Total Cost</t>
  </si>
  <si>
    <t>Year</t>
  </si>
  <si>
    <t>Value of Operator/Unpaid Labor</t>
  </si>
  <si>
    <t>Income Per Gal. Produced</t>
  </si>
  <si>
    <t>Per Gal.</t>
  </si>
  <si>
    <t>$/gal.</t>
  </si>
  <si>
    <t>Gal. Sold</t>
  </si>
  <si>
    <t xml:space="preserve">No. of Items </t>
  </si>
  <si>
    <t>Operator &amp; Unpaid Labor Cost</t>
  </si>
  <si>
    <t>Cabinets</t>
  </si>
  <si>
    <t>Income</t>
  </si>
  <si>
    <t>Asset</t>
  </si>
  <si>
    <t>Other Syrup Sales</t>
  </si>
  <si>
    <t>Candy Sales (pounds)</t>
  </si>
  <si>
    <t>Cream Sales (pounds)</t>
  </si>
  <si>
    <t>orange=figures automatically calculated by spreadsheet</t>
  </si>
  <si>
    <t>Syrup Sales (gallons)</t>
  </si>
  <si>
    <t>Syrup Sales (1/2 gallons)</t>
  </si>
  <si>
    <t>Syrup Sales (quarts)</t>
  </si>
  <si>
    <t>Syrup Sales (pints)</t>
  </si>
  <si>
    <t>Syrup Sales (3/4 pints)</t>
  </si>
  <si>
    <t>Value</t>
  </si>
  <si>
    <t>Beginning</t>
  </si>
  <si>
    <t>tan=info to be entered by syrup producer</t>
  </si>
  <si>
    <t>Syrup Sales (1/2 pints)</t>
  </si>
  <si>
    <t>Total Cash Receipts - Total Cost</t>
  </si>
  <si>
    <t>Cost of Production (Excluding Land and Unpaid Labor)</t>
  </si>
  <si>
    <t>Number of Taps</t>
  </si>
  <si>
    <t>$/tap</t>
  </si>
  <si>
    <t>Per Tap</t>
  </si>
  <si>
    <t>Per Tap.</t>
  </si>
  <si>
    <t>Custom Hire</t>
  </si>
  <si>
    <t>Maple Syrup Cost of Production Input Sheet</t>
  </si>
  <si>
    <t>Sugarbush Name</t>
  </si>
  <si>
    <t>Cash Receipts</t>
  </si>
  <si>
    <t>Number of Items</t>
  </si>
  <si>
    <t>Income ($)</t>
  </si>
  <si>
    <t>Syrup Sales (Gallons)</t>
  </si>
  <si>
    <t>Syrup Sales (1/2 Gallons)</t>
  </si>
  <si>
    <t>Syrup Sales (Quarts)</t>
  </si>
  <si>
    <t>Syrup Sales (Pints)</t>
  </si>
  <si>
    <t>Syrup Sales (3/4 Pints)</t>
  </si>
  <si>
    <t>Syrup Sales (1/2 Pints)</t>
  </si>
  <si>
    <t>Other Expenses (list expense type)</t>
  </si>
  <si>
    <t>Maple Syrup Cost of Production Input Sheet, pg. 2</t>
  </si>
  <si>
    <t>Depreciation Expense (CHOOSE METHOD)</t>
  </si>
  <si>
    <t>Beginning Value ($)</t>
  </si>
  <si>
    <t>Ending Value ($)</t>
  </si>
  <si>
    <t>Unpaid (Family) Labor - Hours Worked</t>
  </si>
  <si>
    <t>Return Sheet to:</t>
  </si>
  <si>
    <t>Bob Battel</t>
  </si>
  <si>
    <t>7964 Daus Rd.</t>
  </si>
  <si>
    <t>Cass City MI 48726</t>
  </si>
  <si>
    <t>FAX: (989) 269-7221</t>
  </si>
  <si>
    <t>Or send a message to: bob@stuever.us, and I can e-mail you a copy of this sheet</t>
  </si>
  <si>
    <t>(suggest using rate paid to hired labor, or what you would have to pay to hire labor)</t>
  </si>
  <si>
    <t xml:space="preserve">Per Hour Value of Unpaid (Family) Labor </t>
  </si>
  <si>
    <t>Income per Gal. Sold</t>
  </si>
  <si>
    <t>Net profit (or loss) per gal. produced</t>
  </si>
  <si>
    <t>Net profit (or loss) after unpaid labor has been paid</t>
  </si>
  <si>
    <t>Net profit (or loss) per tap</t>
  </si>
  <si>
    <t>Net Profit(or loss)/ Number of Taps</t>
  </si>
  <si>
    <t>Net Profit (or loss)/ Gal. Produced</t>
  </si>
  <si>
    <t>69+</t>
  </si>
  <si>
    <t>42.85+</t>
  </si>
  <si>
    <t>Previously $54.40</t>
  </si>
  <si>
    <t>Previously $52.03</t>
  </si>
  <si>
    <t>Previously $44</t>
  </si>
  <si>
    <t>Previously $0.18</t>
  </si>
  <si>
    <t>Previously $0.06</t>
  </si>
  <si>
    <t>Include a self-addressed</t>
  </si>
  <si>
    <t>stamped envelope, so</t>
  </si>
  <si>
    <t>I can send the results back</t>
  </si>
  <si>
    <t xml:space="preserve">to you. </t>
  </si>
  <si>
    <t>OR ENTER DEPRECIATION EXPENSE FROM 1040 SCHEDULE F</t>
  </si>
  <si>
    <t>Syrup Sales other quantities (list quantity)</t>
  </si>
  <si>
    <t>($)</t>
  </si>
  <si>
    <t>200 +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</si>
</sst>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0.0"/>
    <numFmt numFmtId="167" formatCode="_(&quot;$&quot;* #,##0.0_);_(&quot;$&quot;* \(#,##0.0\);_(&quot;$&quot;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8222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2" fillId="0" borderId="0" xfId="0" applyFont="1" applyAlignment="1">
      <alignment/>
    </xf>
    <xf numFmtId="44" fontId="0" fillId="0" borderId="0" xfId="44" applyFont="1" applyAlignment="1">
      <alignment/>
    </xf>
    <xf numFmtId="164" fontId="0" fillId="0" borderId="0" xfId="44" applyNumberFormat="1" applyFont="1" applyAlignment="1">
      <alignment/>
    </xf>
    <xf numFmtId="164" fontId="0" fillId="0" borderId="0" xfId="44" applyNumberFormat="1" applyFont="1" applyFill="1" applyAlignment="1">
      <alignment/>
    </xf>
    <xf numFmtId="0" fontId="0" fillId="33" borderId="0" xfId="0" applyFill="1" applyAlignment="1">
      <alignment/>
    </xf>
    <xf numFmtId="44" fontId="0" fillId="33" borderId="0" xfId="44" applyFont="1" applyFill="1" applyAlignment="1">
      <alignment/>
    </xf>
    <xf numFmtId="0" fontId="2" fillId="33" borderId="0" xfId="0" applyFont="1" applyFill="1" applyAlignment="1">
      <alignment/>
    </xf>
    <xf numFmtId="44" fontId="2" fillId="33" borderId="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left" wrapText="1"/>
    </xf>
    <xf numFmtId="0" fontId="0" fillId="33" borderId="12" xfId="0" applyFill="1" applyBorder="1" applyAlignment="1">
      <alignment horizontal="right"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right"/>
    </xf>
    <xf numFmtId="44" fontId="2" fillId="33" borderId="12" xfId="44" applyFont="1" applyFill="1" applyBorder="1" applyAlignment="1">
      <alignment horizontal="right"/>
    </xf>
    <xf numFmtId="0" fontId="2" fillId="33" borderId="13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 wrapText="1"/>
    </xf>
    <xf numFmtId="0" fontId="0" fillId="33" borderId="11" xfId="0" applyFill="1" applyBorder="1" applyAlignment="1">
      <alignment/>
    </xf>
    <xf numFmtId="0" fontId="2" fillId="33" borderId="10" xfId="0" applyFont="1" applyFill="1" applyBorder="1" applyAlignment="1">
      <alignment wrapText="1"/>
    </xf>
    <xf numFmtId="164" fontId="2" fillId="33" borderId="14" xfId="0" applyNumberFormat="1" applyFont="1" applyFill="1" applyBorder="1" applyAlignment="1">
      <alignment/>
    </xf>
    <xf numFmtId="44" fontId="2" fillId="33" borderId="14" xfId="44" applyFont="1" applyFill="1" applyBorder="1" applyAlignment="1">
      <alignment/>
    </xf>
    <xf numFmtId="44" fontId="0" fillId="33" borderId="10" xfId="44" applyFont="1" applyFill="1" applyBorder="1" applyAlignment="1">
      <alignment horizontal="center"/>
    </xf>
    <xf numFmtId="44" fontId="0" fillId="33" borderId="11" xfId="44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65" fontId="4" fillId="33" borderId="0" xfId="57" applyNumberFormat="1" applyFont="1" applyFill="1" applyBorder="1" applyAlignment="1">
      <alignment/>
    </xf>
    <xf numFmtId="165" fontId="4" fillId="33" borderId="0" xfId="57" applyNumberFormat="1" applyFont="1" applyFill="1" applyBorder="1" applyAlignment="1">
      <alignment horizontal="right"/>
    </xf>
    <xf numFmtId="164" fontId="2" fillId="34" borderId="12" xfId="44" applyNumberFormat="1" applyFont="1" applyFill="1" applyBorder="1" applyAlignment="1">
      <alignment/>
    </xf>
    <xf numFmtId="44" fontId="2" fillId="34" borderId="12" xfId="44" applyFont="1" applyFill="1" applyBorder="1" applyAlignment="1">
      <alignment/>
    </xf>
    <xf numFmtId="164" fontId="2" fillId="34" borderId="12" xfId="0" applyNumberFormat="1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2" xfId="0" applyFill="1" applyBorder="1" applyAlignment="1">
      <alignment/>
    </xf>
    <xf numFmtId="164" fontId="0" fillId="35" borderId="12" xfId="44" applyNumberFormat="1" applyFont="1" applyFill="1" applyBorder="1" applyAlignment="1">
      <alignment/>
    </xf>
    <xf numFmtId="164" fontId="0" fillId="35" borderId="16" xfId="44" applyNumberFormat="1" applyFont="1" applyFill="1" applyBorder="1" applyAlignment="1">
      <alignment/>
    </xf>
    <xf numFmtId="44" fontId="0" fillId="35" borderId="12" xfId="44" applyFont="1" applyFill="1" applyBorder="1" applyAlignment="1">
      <alignment/>
    </xf>
    <xf numFmtId="1" fontId="0" fillId="35" borderId="12" xfId="0" applyNumberFormat="1" applyFill="1" applyBorder="1" applyAlignment="1">
      <alignment/>
    </xf>
    <xf numFmtId="0" fontId="0" fillId="35" borderId="0" xfId="0" applyFill="1" applyAlignment="1">
      <alignment horizontal="center"/>
    </xf>
    <xf numFmtId="0" fontId="6" fillId="35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12" xfId="0" applyFill="1" applyBorder="1" applyAlignment="1">
      <alignment/>
    </xf>
    <xf numFmtId="0" fontId="0" fillId="33" borderId="0" xfId="0" applyFill="1" applyAlignment="1">
      <alignment horizontal="center"/>
    </xf>
    <xf numFmtId="44" fontId="0" fillId="36" borderId="0" xfId="44" applyFont="1" applyFill="1" applyBorder="1" applyAlignment="1">
      <alignment/>
    </xf>
    <xf numFmtId="165" fontId="0" fillId="36" borderId="0" xfId="57" applyNumberFormat="1" applyFont="1" applyFill="1" applyBorder="1" applyAlignment="1">
      <alignment/>
    </xf>
    <xf numFmtId="165" fontId="0" fillId="36" borderId="0" xfId="57" applyNumberFormat="1" applyFont="1" applyFill="1" applyBorder="1" applyAlignment="1">
      <alignment horizontal="right"/>
    </xf>
    <xf numFmtId="165" fontId="0" fillId="37" borderId="12" xfId="57" applyNumberFormat="1" applyFont="1" applyFill="1" applyBorder="1" applyAlignment="1">
      <alignment/>
    </xf>
    <xf numFmtId="44" fontId="0" fillId="37" borderId="17" xfId="44" applyFont="1" applyFill="1" applyBorder="1" applyAlignment="1">
      <alignment/>
    </xf>
    <xf numFmtId="164" fontId="0" fillId="37" borderId="17" xfId="44" applyNumberFormat="1" applyFont="1" applyFill="1" applyBorder="1" applyAlignment="1">
      <alignment/>
    </xf>
    <xf numFmtId="44" fontId="0" fillId="37" borderId="16" xfId="44" applyFont="1" applyFill="1" applyBorder="1" applyAlignment="1">
      <alignment/>
    </xf>
    <xf numFmtId="44" fontId="2" fillId="37" borderId="15" xfId="44" applyFont="1" applyFill="1" applyBorder="1" applyAlignment="1">
      <alignment/>
    </xf>
    <xf numFmtId="164" fontId="1" fillId="37" borderId="12" xfId="44" applyNumberFormat="1" applyFont="1" applyFill="1" applyBorder="1" applyAlignment="1">
      <alignment/>
    </xf>
    <xf numFmtId="44" fontId="1" fillId="37" borderId="12" xfId="44" applyFont="1" applyFill="1" applyBorder="1" applyAlignment="1">
      <alignment/>
    </xf>
    <xf numFmtId="164" fontId="2" fillId="37" borderId="12" xfId="44" applyNumberFormat="1" applyFont="1" applyFill="1" applyBorder="1" applyAlignment="1">
      <alignment/>
    </xf>
    <xf numFmtId="44" fontId="2" fillId="37" borderId="12" xfId="44" applyFont="1" applyFill="1" applyBorder="1" applyAlignment="1">
      <alignment/>
    </xf>
    <xf numFmtId="164" fontId="0" fillId="37" borderId="12" xfId="44" applyNumberFormat="1" applyFont="1" applyFill="1" applyBorder="1" applyAlignment="1">
      <alignment/>
    </xf>
    <xf numFmtId="44" fontId="0" fillId="37" borderId="12" xfId="44" applyFont="1" applyFill="1" applyBorder="1" applyAlignment="1">
      <alignment/>
    </xf>
    <xf numFmtId="164" fontId="2" fillId="37" borderId="12" xfId="0" applyNumberFormat="1" applyFont="1" applyFill="1" applyBorder="1" applyAlignment="1">
      <alignment/>
    </xf>
    <xf numFmtId="44" fontId="0" fillId="37" borderId="12" xfId="44" applyFont="1" applyFill="1" applyBorder="1" applyAlignment="1">
      <alignment/>
    </xf>
    <xf numFmtId="0" fontId="6" fillId="37" borderId="0" xfId="0" applyFont="1" applyFill="1" applyAlignment="1">
      <alignment horizontal="left"/>
    </xf>
    <xf numFmtId="0" fontId="0" fillId="37" borderId="0" xfId="0" applyFill="1" applyAlignment="1">
      <alignment horizontal="center"/>
    </xf>
    <xf numFmtId="166" fontId="2" fillId="37" borderId="12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/>
    </xf>
    <xf numFmtId="164" fontId="0" fillId="33" borderId="0" xfId="0" applyNumberFormat="1" applyFill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0" xfId="0" applyFill="1" applyAlignment="1">
      <alignment horizontal="center"/>
    </xf>
    <xf numFmtId="44" fontId="0" fillId="33" borderId="16" xfId="44" applyFont="1" applyFill="1" applyBorder="1" applyAlignment="1">
      <alignment horizontal="left"/>
    </xf>
    <xf numFmtId="44" fontId="0" fillId="33" borderId="14" xfId="44" applyFont="1" applyFill="1" applyBorder="1" applyAlignment="1">
      <alignment horizontal="left"/>
    </xf>
    <xf numFmtId="44" fontId="0" fillId="33" borderId="15" xfId="44" applyFont="1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7" fillId="1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0" fillId="33" borderId="0" xfId="0" applyFill="1" applyAlignment="1">
      <alignment horizontal="center" wrapText="1"/>
    </xf>
    <xf numFmtId="44" fontId="39" fillId="37" borderId="12" xfId="44" applyFont="1" applyFill="1" applyBorder="1" applyAlignment="1">
      <alignment/>
    </xf>
    <xf numFmtId="44" fontId="2" fillId="36" borderId="0" xfId="44" applyFont="1" applyFill="1" applyBorder="1" applyAlignment="1">
      <alignment/>
    </xf>
    <xf numFmtId="0" fontId="2" fillId="36" borderId="0" xfId="0" applyFont="1" applyFill="1" applyBorder="1" applyAlignment="1">
      <alignment horizontal="right"/>
    </xf>
    <xf numFmtId="44" fontId="2" fillId="36" borderId="0" xfId="44" applyFont="1" applyFill="1" applyBorder="1" applyAlignment="1">
      <alignment horizontal="right"/>
    </xf>
    <xf numFmtId="0" fontId="0" fillId="36" borderId="0" xfId="0" applyFill="1" applyBorder="1" applyAlignment="1">
      <alignment horizontal="left" vertical="top"/>
    </xf>
    <xf numFmtId="0" fontId="0" fillId="36" borderId="0" xfId="0" applyFill="1" applyBorder="1" applyAlignment="1">
      <alignment horizontal="right"/>
    </xf>
    <xf numFmtId="0" fontId="0" fillId="36" borderId="0" xfId="0" applyFont="1" applyFill="1" applyBorder="1" applyAlignment="1">
      <alignment horizontal="right"/>
    </xf>
    <xf numFmtId="0" fontId="0" fillId="36" borderId="0" xfId="0" applyFill="1" applyBorder="1" applyAlignment="1">
      <alignment horizontal="left"/>
    </xf>
    <xf numFmtId="44" fontId="1" fillId="36" borderId="0" xfId="44" applyFont="1" applyFill="1" applyBorder="1" applyAlignment="1">
      <alignment horizontal="right"/>
    </xf>
    <xf numFmtId="0" fontId="2" fillId="33" borderId="11" xfId="0" applyFont="1" applyFill="1" applyBorder="1" applyAlignment="1">
      <alignment/>
    </xf>
    <xf numFmtId="0" fontId="6" fillId="36" borderId="0" xfId="0" applyFont="1" applyFill="1" applyAlignment="1">
      <alignment horizontal="left"/>
    </xf>
    <xf numFmtId="0" fontId="0" fillId="36" borderId="0" xfId="0" applyFill="1" applyAlignment="1">
      <alignment horizontal="center"/>
    </xf>
    <xf numFmtId="0" fontId="7" fillId="36" borderId="0" xfId="0" applyFont="1" applyFill="1" applyAlignment="1">
      <alignment horizontal="center"/>
    </xf>
    <xf numFmtId="0" fontId="0" fillId="38" borderId="12" xfId="0" applyFill="1" applyBorder="1" applyAlignment="1">
      <alignment/>
    </xf>
    <xf numFmtId="164" fontId="0" fillId="38" borderId="12" xfId="44" applyNumberFormat="1" applyFont="1" applyFill="1" applyBorder="1" applyAlignment="1">
      <alignment/>
    </xf>
    <xf numFmtId="164" fontId="2" fillId="33" borderId="12" xfId="44" applyNumberFormat="1" applyFont="1" applyFill="1" applyBorder="1" applyAlignment="1">
      <alignment horizontal="center"/>
    </xf>
    <xf numFmtId="44" fontId="2" fillId="33" borderId="12" xfId="44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44" fontId="0" fillId="33" borderId="0" xfId="44" applyFont="1" applyFill="1" applyAlignment="1">
      <alignment horizontal="center"/>
    </xf>
    <xf numFmtId="0" fontId="0" fillId="0" borderId="0" xfId="0" applyAlignment="1">
      <alignment/>
    </xf>
    <xf numFmtId="0" fontId="0" fillId="33" borderId="16" xfId="0" applyFill="1" applyBorder="1" applyAlignment="1">
      <alignment horizontal="left"/>
    </xf>
    <xf numFmtId="0" fontId="0" fillId="36" borderId="0" xfId="0" applyFill="1" applyBorder="1" applyAlignment="1">
      <alignment/>
    </xf>
    <xf numFmtId="0" fontId="0" fillId="33" borderId="0" xfId="0" applyFill="1" applyAlignment="1">
      <alignment horizontal="center" wrapText="1"/>
    </xf>
    <xf numFmtId="0" fontId="0" fillId="33" borderId="14" xfId="0" applyFill="1" applyBorder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 horizontal="center"/>
    </xf>
    <xf numFmtId="164" fontId="2" fillId="36" borderId="10" xfId="0" applyNumberFormat="1" applyFont="1" applyFill="1" applyBorder="1" applyAlignment="1">
      <alignment/>
    </xf>
    <xf numFmtId="44" fontId="2" fillId="36" borderId="10" xfId="44" applyFont="1" applyFill="1" applyBorder="1" applyAlignment="1">
      <alignment/>
    </xf>
    <xf numFmtId="44" fontId="0" fillId="36" borderId="10" xfId="44" applyFont="1" applyFill="1" applyBorder="1" applyAlignment="1">
      <alignment/>
    </xf>
    <xf numFmtId="164" fontId="2" fillId="36" borderId="12" xfId="0" applyNumberFormat="1" applyFont="1" applyFill="1" applyBorder="1" applyAlignment="1">
      <alignment horizontal="center"/>
    </xf>
    <xf numFmtId="44" fontId="2" fillId="36" borderId="12" xfId="44" applyFont="1" applyFill="1" applyBorder="1" applyAlignment="1">
      <alignment horizontal="center"/>
    </xf>
    <xf numFmtId="44" fontId="39" fillId="36" borderId="12" xfId="44" applyFont="1" applyFill="1" applyBorder="1" applyAlignment="1">
      <alignment horizontal="center"/>
    </xf>
    <xf numFmtId="0" fontId="0" fillId="37" borderId="16" xfId="0" applyFill="1" applyBorder="1" applyAlignment="1">
      <alignment/>
    </xf>
    <xf numFmtId="44" fontId="39" fillId="37" borderId="15" xfId="0" applyNumberFormat="1" applyFont="1" applyFill="1" applyBorder="1" applyAlignment="1">
      <alignment/>
    </xf>
    <xf numFmtId="0" fontId="41" fillId="33" borderId="0" xfId="0" applyFont="1" applyFill="1" applyAlignment="1">
      <alignment horizontal="center"/>
    </xf>
    <xf numFmtId="0" fontId="41" fillId="33" borderId="18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1" fillId="33" borderId="0" xfId="0" applyFont="1" applyFill="1" applyAlignment="1">
      <alignment/>
    </xf>
    <xf numFmtId="0" fontId="41" fillId="36" borderId="0" xfId="0" applyFont="1" applyFill="1" applyAlignment="1">
      <alignment/>
    </xf>
    <xf numFmtId="0" fontId="42" fillId="0" borderId="0" xfId="0" applyFont="1" applyAlignment="1">
      <alignment/>
    </xf>
    <xf numFmtId="0" fontId="42" fillId="0" borderId="11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41" fillId="0" borderId="0" xfId="0" applyFont="1" applyAlignment="1">
      <alignment horizontal="center"/>
    </xf>
    <xf numFmtId="44" fontId="39" fillId="37" borderId="12" xfId="0" applyNumberFormat="1" applyFont="1" applyFill="1" applyBorder="1" applyAlignment="1">
      <alignment/>
    </xf>
    <xf numFmtId="0" fontId="0" fillId="33" borderId="16" xfId="0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6" borderId="16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vertical="center" textRotation="90"/>
    </xf>
    <xf numFmtId="0" fontId="0" fillId="36" borderId="0" xfId="0" applyFill="1" applyBorder="1" applyAlignment="1">
      <alignment/>
    </xf>
    <xf numFmtId="0" fontId="3" fillId="33" borderId="0" xfId="0" applyFont="1" applyFill="1" applyAlignment="1">
      <alignment/>
    </xf>
    <xf numFmtId="0" fontId="2" fillId="33" borderId="16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right"/>
    </xf>
    <xf numFmtId="0" fontId="0" fillId="33" borderId="0" xfId="0" applyFill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44" fontId="0" fillId="33" borderId="16" xfId="44" applyFont="1" applyFill="1" applyBorder="1" applyAlignment="1">
      <alignment/>
    </xf>
    <xf numFmtId="44" fontId="0" fillId="33" borderId="14" xfId="44" applyFont="1" applyFill="1" applyBorder="1" applyAlignment="1">
      <alignment/>
    </xf>
    <xf numFmtId="44" fontId="0" fillId="33" borderId="15" xfId="44" applyFont="1" applyFill="1" applyBorder="1" applyAlignment="1">
      <alignment/>
    </xf>
    <xf numFmtId="0" fontId="39" fillId="33" borderId="12" xfId="0" applyFont="1" applyFill="1" applyBorder="1" applyAlignment="1">
      <alignment horizontal="right"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4</xdr:row>
      <xdr:rowOff>180975</xdr:rowOff>
    </xdr:from>
    <xdr:to>
      <xdr:col>3</xdr:col>
      <xdr:colOff>76200</xdr:colOff>
      <xdr:row>6</xdr:row>
      <xdr:rowOff>9525</xdr:rowOff>
    </xdr:to>
    <xdr:sp>
      <xdr:nvSpPr>
        <xdr:cNvPr id="1" name="Oval 1"/>
        <xdr:cNvSpPr>
          <a:spLocks/>
        </xdr:cNvSpPr>
      </xdr:nvSpPr>
      <xdr:spPr>
        <a:xfrm>
          <a:off x="2828925" y="1047750"/>
          <a:ext cx="371475" cy="200025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428625</xdr:colOff>
      <xdr:row>7</xdr:row>
      <xdr:rowOff>0</xdr:rowOff>
    </xdr:from>
    <xdr:to>
      <xdr:col>3</xdr:col>
      <xdr:colOff>28575</xdr:colOff>
      <xdr:row>8</xdr:row>
      <xdr:rowOff>47625</xdr:rowOff>
    </xdr:to>
    <xdr:sp>
      <xdr:nvSpPr>
        <xdr:cNvPr id="2" name="Oval 2"/>
        <xdr:cNvSpPr>
          <a:spLocks/>
        </xdr:cNvSpPr>
      </xdr:nvSpPr>
      <xdr:spPr>
        <a:xfrm>
          <a:off x="2752725" y="1419225"/>
          <a:ext cx="400050" cy="238125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447675</xdr:colOff>
      <xdr:row>9</xdr:row>
      <xdr:rowOff>161925</xdr:rowOff>
    </xdr:from>
    <xdr:to>
      <xdr:col>7</xdr:col>
      <xdr:colOff>19050</xdr:colOff>
      <xdr:row>11</xdr:row>
      <xdr:rowOff>0</xdr:rowOff>
    </xdr:to>
    <xdr:sp>
      <xdr:nvSpPr>
        <xdr:cNvPr id="3" name="Oval 3"/>
        <xdr:cNvSpPr>
          <a:spLocks/>
        </xdr:cNvSpPr>
      </xdr:nvSpPr>
      <xdr:spPr>
        <a:xfrm>
          <a:off x="6000750" y="1952625"/>
          <a:ext cx="381000" cy="209550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1600200</xdr:colOff>
      <xdr:row>9</xdr:row>
      <xdr:rowOff>95250</xdr:rowOff>
    </xdr:from>
    <xdr:to>
      <xdr:col>7</xdr:col>
      <xdr:colOff>104775</xdr:colOff>
      <xdr:row>18</xdr:row>
      <xdr:rowOff>76200</xdr:rowOff>
    </xdr:to>
    <xdr:sp>
      <xdr:nvSpPr>
        <xdr:cNvPr id="4" name="Oval 4"/>
        <xdr:cNvSpPr>
          <a:spLocks/>
        </xdr:cNvSpPr>
      </xdr:nvSpPr>
      <xdr:spPr>
        <a:xfrm>
          <a:off x="1809750" y="1885950"/>
          <a:ext cx="4657725" cy="1619250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390525</xdr:colOff>
      <xdr:row>25</xdr:row>
      <xdr:rowOff>0</xdr:rowOff>
    </xdr:from>
    <xdr:to>
      <xdr:col>4</xdr:col>
      <xdr:colOff>0</xdr:colOff>
      <xdr:row>26</xdr:row>
      <xdr:rowOff>0</xdr:rowOff>
    </xdr:to>
    <xdr:sp>
      <xdr:nvSpPr>
        <xdr:cNvPr id="5" name="Oval 5"/>
        <xdr:cNvSpPr>
          <a:spLocks/>
        </xdr:cNvSpPr>
      </xdr:nvSpPr>
      <xdr:spPr>
        <a:xfrm>
          <a:off x="3514725" y="4610100"/>
          <a:ext cx="419100" cy="180975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390525</xdr:colOff>
      <xdr:row>33</xdr:row>
      <xdr:rowOff>0</xdr:rowOff>
    </xdr:from>
    <xdr:to>
      <xdr:col>4</xdr:col>
      <xdr:colOff>0</xdr:colOff>
      <xdr:row>34</xdr:row>
      <xdr:rowOff>0</xdr:rowOff>
    </xdr:to>
    <xdr:sp>
      <xdr:nvSpPr>
        <xdr:cNvPr id="6" name="Oval 6"/>
        <xdr:cNvSpPr>
          <a:spLocks/>
        </xdr:cNvSpPr>
      </xdr:nvSpPr>
      <xdr:spPr>
        <a:xfrm>
          <a:off x="3514725" y="6057900"/>
          <a:ext cx="419100" cy="180975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390525</xdr:colOff>
      <xdr:row>38</xdr:row>
      <xdr:rowOff>9525</xdr:rowOff>
    </xdr:from>
    <xdr:to>
      <xdr:col>4</xdr:col>
      <xdr:colOff>0</xdr:colOff>
      <xdr:row>39</xdr:row>
      <xdr:rowOff>9525</xdr:rowOff>
    </xdr:to>
    <xdr:sp>
      <xdr:nvSpPr>
        <xdr:cNvPr id="7" name="Oval 7"/>
        <xdr:cNvSpPr>
          <a:spLocks/>
        </xdr:cNvSpPr>
      </xdr:nvSpPr>
      <xdr:spPr>
        <a:xfrm>
          <a:off x="3514725" y="6972300"/>
          <a:ext cx="419100" cy="180975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381000</xdr:colOff>
      <xdr:row>40</xdr:row>
      <xdr:rowOff>0</xdr:rowOff>
    </xdr:from>
    <xdr:to>
      <xdr:col>4</xdr:col>
      <xdr:colOff>19050</xdr:colOff>
      <xdr:row>40</xdr:row>
      <xdr:rowOff>171450</xdr:rowOff>
    </xdr:to>
    <xdr:sp>
      <xdr:nvSpPr>
        <xdr:cNvPr id="8" name="Oval 8"/>
        <xdr:cNvSpPr>
          <a:spLocks/>
        </xdr:cNvSpPr>
      </xdr:nvSpPr>
      <xdr:spPr>
        <a:xfrm>
          <a:off x="3505200" y="7324725"/>
          <a:ext cx="447675" cy="171450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419100</xdr:colOff>
      <xdr:row>41</xdr:row>
      <xdr:rowOff>161925</xdr:rowOff>
    </xdr:from>
    <xdr:to>
      <xdr:col>4</xdr:col>
      <xdr:colOff>28575</xdr:colOff>
      <xdr:row>42</xdr:row>
      <xdr:rowOff>161925</xdr:rowOff>
    </xdr:to>
    <xdr:sp>
      <xdr:nvSpPr>
        <xdr:cNvPr id="9" name="Oval 9"/>
        <xdr:cNvSpPr>
          <a:spLocks/>
        </xdr:cNvSpPr>
      </xdr:nvSpPr>
      <xdr:spPr>
        <a:xfrm>
          <a:off x="3543300" y="7667625"/>
          <a:ext cx="419100" cy="180975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285750</xdr:colOff>
      <xdr:row>27</xdr:row>
      <xdr:rowOff>161925</xdr:rowOff>
    </xdr:from>
    <xdr:to>
      <xdr:col>4</xdr:col>
      <xdr:colOff>57150</xdr:colOff>
      <xdr:row>31</xdr:row>
      <xdr:rowOff>38100</xdr:rowOff>
    </xdr:to>
    <xdr:sp>
      <xdr:nvSpPr>
        <xdr:cNvPr id="10" name="Oval 10"/>
        <xdr:cNvSpPr>
          <a:spLocks/>
        </xdr:cNvSpPr>
      </xdr:nvSpPr>
      <xdr:spPr>
        <a:xfrm>
          <a:off x="3409950" y="5133975"/>
          <a:ext cx="581025" cy="600075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361950</xdr:colOff>
      <xdr:row>69</xdr:row>
      <xdr:rowOff>171450</xdr:rowOff>
    </xdr:from>
    <xdr:to>
      <xdr:col>3</xdr:col>
      <xdr:colOff>28575</xdr:colOff>
      <xdr:row>70</xdr:row>
      <xdr:rowOff>171450</xdr:rowOff>
    </xdr:to>
    <xdr:sp>
      <xdr:nvSpPr>
        <xdr:cNvPr id="11" name="Oval 12"/>
        <xdr:cNvSpPr>
          <a:spLocks/>
        </xdr:cNvSpPr>
      </xdr:nvSpPr>
      <xdr:spPr>
        <a:xfrm>
          <a:off x="2686050" y="12773025"/>
          <a:ext cx="466725" cy="180975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tabSelected="1" zoomScalePageLayoutView="0" workbookViewId="0" topLeftCell="A17">
      <selection activeCell="C72" sqref="C72"/>
    </sheetView>
  </sheetViews>
  <sheetFormatPr defaultColWidth="9.140625" defaultRowHeight="15"/>
  <cols>
    <col min="1" max="1" width="3.140625" style="0" customWidth="1"/>
    <col min="2" max="2" width="31.7109375" style="0" customWidth="1"/>
    <col min="3" max="3" width="12.00390625" style="0" customWidth="1"/>
    <col min="4" max="4" width="12.140625" style="0" customWidth="1"/>
    <col min="5" max="5" width="12.140625" style="2" customWidth="1"/>
    <col min="6" max="7" width="12.140625" style="0" customWidth="1"/>
    <col min="8" max="8" width="21.421875" style="0" customWidth="1"/>
    <col min="9" max="11" width="11.57421875" style="0" customWidth="1"/>
  </cols>
  <sheetData>
    <row r="1" spans="1:15" ht="25.5">
      <c r="A1" s="5"/>
      <c r="B1" s="141" t="s">
        <v>39</v>
      </c>
      <c r="C1" s="141"/>
      <c r="D1" s="141"/>
      <c r="E1" s="141"/>
      <c r="F1" s="141"/>
      <c r="G1" s="141"/>
      <c r="H1" s="44"/>
      <c r="I1" s="44"/>
      <c r="J1" s="44"/>
      <c r="K1" s="44"/>
      <c r="L1" s="44"/>
      <c r="M1" s="44"/>
      <c r="N1" s="5"/>
      <c r="O1" s="5"/>
    </row>
    <row r="2" spans="1:15" ht="14.25">
      <c r="A2" s="5"/>
      <c r="B2" s="7" t="s">
        <v>0</v>
      </c>
      <c r="C2" s="5"/>
      <c r="D2" s="44"/>
      <c r="E2" s="44"/>
      <c r="F2" s="44"/>
      <c r="G2" s="44"/>
      <c r="H2" s="44"/>
      <c r="I2" s="44"/>
      <c r="J2" s="44"/>
      <c r="K2" s="44"/>
      <c r="L2" s="44"/>
      <c r="M2" s="44"/>
      <c r="N2" s="5"/>
      <c r="O2" s="5"/>
    </row>
    <row r="3" spans="1:15" ht="5.25" customHeight="1">
      <c r="A3" s="5"/>
      <c r="B3" s="5"/>
      <c r="C3" s="5"/>
      <c r="D3" s="44"/>
      <c r="E3" s="44"/>
      <c r="F3" s="44"/>
      <c r="G3" s="44"/>
      <c r="H3" s="44"/>
      <c r="I3" s="44"/>
      <c r="J3" s="44"/>
      <c r="K3" s="44"/>
      <c r="L3" s="44"/>
      <c r="M3" s="44"/>
      <c r="N3" s="5"/>
      <c r="O3" s="5"/>
    </row>
    <row r="4" spans="1:15" ht="14.25">
      <c r="A4" s="5"/>
      <c r="B4" s="43" t="s">
        <v>46</v>
      </c>
      <c r="C4" s="30">
        <v>2009</v>
      </c>
      <c r="D4" s="44"/>
      <c r="E4" s="37" t="s">
        <v>68</v>
      </c>
      <c r="F4" s="36"/>
      <c r="G4" s="36"/>
      <c r="H4" s="79"/>
      <c r="I4" s="44"/>
      <c r="J4" s="44"/>
      <c r="K4" s="44"/>
      <c r="L4" s="44"/>
      <c r="M4" s="44"/>
      <c r="N4" s="5"/>
      <c r="O4" s="5"/>
    </row>
    <row r="5" spans="1:15" ht="7.5" customHeight="1">
      <c r="A5" s="5"/>
      <c r="B5" s="9"/>
      <c r="C5" s="68"/>
      <c r="D5" s="72"/>
      <c r="E5" s="92"/>
      <c r="F5" s="93"/>
      <c r="G5" s="93"/>
      <c r="H5" s="94"/>
      <c r="I5" s="72"/>
      <c r="J5" s="72"/>
      <c r="K5" s="72"/>
      <c r="L5" s="72"/>
      <c r="M5" s="72"/>
      <c r="N5" s="5"/>
      <c r="O5" s="5"/>
    </row>
    <row r="6" spans="1:15" ht="14.25">
      <c r="A6" s="5"/>
      <c r="B6" s="70" t="s">
        <v>72</v>
      </c>
      <c r="C6" s="31">
        <v>1</v>
      </c>
      <c r="D6" s="72"/>
      <c r="E6" s="63" t="s">
        <v>60</v>
      </c>
      <c r="F6" s="64"/>
      <c r="G6" s="64"/>
      <c r="H6" s="64"/>
      <c r="I6" s="72"/>
      <c r="J6" s="72"/>
      <c r="K6" s="72"/>
      <c r="L6" s="72"/>
      <c r="M6" s="72"/>
      <c r="N6" s="5"/>
      <c r="O6" s="5"/>
    </row>
    <row r="7" spans="1:15" ht="7.5" customHeight="1">
      <c r="A7" s="5"/>
      <c r="B7" s="91"/>
      <c r="C7" s="5"/>
      <c r="D7" s="44"/>
      <c r="E7" s="38"/>
      <c r="F7" s="44"/>
      <c r="G7" s="44"/>
      <c r="H7" s="44"/>
      <c r="I7" s="44"/>
      <c r="J7" s="44"/>
      <c r="K7" s="44"/>
      <c r="L7" s="44"/>
      <c r="M7" s="44"/>
      <c r="N7" s="5"/>
      <c r="O7" s="5"/>
    </row>
    <row r="8" spans="1:15" ht="14.25">
      <c r="A8" s="5"/>
      <c r="B8" s="43" t="s">
        <v>1</v>
      </c>
      <c r="C8" s="30">
        <v>1</v>
      </c>
      <c r="D8" s="44"/>
      <c r="E8" s="92"/>
      <c r="F8" s="93"/>
      <c r="G8" s="93"/>
      <c r="H8" s="93"/>
      <c r="I8" s="44"/>
      <c r="J8" s="44"/>
      <c r="K8" s="44"/>
      <c r="L8" s="44"/>
      <c r="M8" s="44"/>
      <c r="N8" s="5"/>
      <c r="O8" s="5"/>
    </row>
    <row r="9" spans="1:15" ht="7.5" customHeight="1">
      <c r="A9" s="5"/>
      <c r="B9" s="42"/>
      <c r="C9" s="5"/>
      <c r="D9" s="5"/>
      <c r="E9" s="6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4.25">
      <c r="A10" s="5"/>
      <c r="B10" s="16" t="s">
        <v>2</v>
      </c>
      <c r="C10" s="12" t="s">
        <v>52</v>
      </c>
      <c r="D10" s="12" t="s">
        <v>55</v>
      </c>
      <c r="E10" s="98" t="s">
        <v>36</v>
      </c>
      <c r="F10" s="12" t="s">
        <v>24</v>
      </c>
      <c r="G10" s="12" t="s">
        <v>51</v>
      </c>
      <c r="H10" s="71"/>
      <c r="I10" s="72"/>
      <c r="J10" s="72"/>
      <c r="K10" s="72"/>
      <c r="L10" s="72"/>
      <c r="M10" s="72"/>
      <c r="N10" s="5"/>
      <c r="O10" s="5"/>
    </row>
    <row r="11" spans="1:15" ht="14.25">
      <c r="A11" s="5"/>
      <c r="B11" s="43" t="s">
        <v>61</v>
      </c>
      <c r="C11" s="31">
        <v>1</v>
      </c>
      <c r="D11" s="32">
        <v>1</v>
      </c>
      <c r="E11" s="60">
        <f aca="true" t="shared" si="0" ref="E11:E20">D11/C11</f>
        <v>1</v>
      </c>
      <c r="F11" s="50">
        <f aca="true" t="shared" si="1" ref="F11:F21">D11/$D$22</f>
        <v>0.09090909090909091</v>
      </c>
      <c r="G11" s="65">
        <f>(C11)+(C12/2)+(C13/4)+(C14/8)+(C15/10.67)+(C17/8)+(C18/7)+(C19*5)</f>
        <v>7.236577855134556</v>
      </c>
      <c r="H11" s="71"/>
      <c r="I11" s="72"/>
      <c r="J11" s="72"/>
      <c r="K11" s="72"/>
      <c r="L11" s="72"/>
      <c r="M11" s="72"/>
      <c r="N11" s="5"/>
      <c r="O11" s="5"/>
    </row>
    <row r="12" spans="1:15" ht="14.25">
      <c r="A12" s="5"/>
      <c r="B12" s="43" t="s">
        <v>62</v>
      </c>
      <c r="C12" s="31">
        <v>1</v>
      </c>
      <c r="D12" s="32">
        <v>1</v>
      </c>
      <c r="E12" s="60">
        <f t="shared" si="0"/>
        <v>1</v>
      </c>
      <c r="F12" s="50">
        <f t="shared" si="1"/>
        <v>0.09090909090909091</v>
      </c>
      <c r="G12" s="44"/>
      <c r="H12" s="44"/>
      <c r="I12" s="44"/>
      <c r="J12" s="44"/>
      <c r="K12" s="44"/>
      <c r="L12" s="44"/>
      <c r="M12" s="44"/>
      <c r="N12" s="5"/>
      <c r="O12" s="5"/>
    </row>
    <row r="13" spans="1:15" ht="14.25">
      <c r="A13" s="5"/>
      <c r="B13" s="43" t="s">
        <v>63</v>
      </c>
      <c r="C13" s="31">
        <v>1</v>
      </c>
      <c r="D13" s="32">
        <v>1</v>
      </c>
      <c r="E13" s="60">
        <f t="shared" si="0"/>
        <v>1</v>
      </c>
      <c r="F13" s="50">
        <f t="shared" si="1"/>
        <v>0.09090909090909091</v>
      </c>
      <c r="G13" s="44"/>
      <c r="H13" s="44"/>
      <c r="I13" s="67"/>
      <c r="J13" s="44"/>
      <c r="K13" s="44"/>
      <c r="L13" s="44"/>
      <c r="M13" s="44"/>
      <c r="N13" s="5"/>
      <c r="O13" s="5"/>
    </row>
    <row r="14" spans="1:15" ht="14.25">
      <c r="A14" s="5"/>
      <c r="B14" s="43" t="s">
        <v>64</v>
      </c>
      <c r="C14" s="31">
        <v>1</v>
      </c>
      <c r="D14" s="32">
        <v>1</v>
      </c>
      <c r="E14" s="60">
        <f t="shared" si="0"/>
        <v>1</v>
      </c>
      <c r="F14" s="50">
        <f t="shared" si="1"/>
        <v>0.09090909090909091</v>
      </c>
      <c r="G14" s="44"/>
      <c r="H14" s="44"/>
      <c r="I14" s="44"/>
      <c r="J14" s="44"/>
      <c r="K14" s="44"/>
      <c r="L14" s="44"/>
      <c r="M14" s="44"/>
      <c r="N14" s="5"/>
      <c r="O14" s="5"/>
    </row>
    <row r="15" spans="1:15" ht="14.25">
      <c r="A15" s="5"/>
      <c r="B15" s="43" t="s">
        <v>65</v>
      </c>
      <c r="C15" s="31">
        <v>1</v>
      </c>
      <c r="D15" s="32">
        <v>1</v>
      </c>
      <c r="E15" s="60">
        <f t="shared" si="0"/>
        <v>1</v>
      </c>
      <c r="F15" s="50">
        <f t="shared" si="1"/>
        <v>0.09090909090909091</v>
      </c>
      <c r="G15" s="44"/>
      <c r="H15" s="44"/>
      <c r="I15" s="44"/>
      <c r="J15" s="44"/>
      <c r="K15" s="44"/>
      <c r="L15" s="44"/>
      <c r="M15" s="44"/>
      <c r="N15" s="5"/>
      <c r="O15" s="5"/>
    </row>
    <row r="16" spans="1:15" ht="14.25">
      <c r="A16" s="5"/>
      <c r="B16" s="45" t="s">
        <v>69</v>
      </c>
      <c r="C16" s="31">
        <v>1</v>
      </c>
      <c r="D16" s="32">
        <v>1</v>
      </c>
      <c r="E16" s="60">
        <f t="shared" si="0"/>
        <v>1</v>
      </c>
      <c r="F16" s="50">
        <f t="shared" si="1"/>
        <v>0.09090909090909091</v>
      </c>
      <c r="G16" s="46"/>
      <c r="H16" s="46"/>
      <c r="I16" s="46"/>
      <c r="J16" s="46"/>
      <c r="K16" s="46"/>
      <c r="L16" s="46"/>
      <c r="M16" s="46"/>
      <c r="N16" s="5"/>
      <c r="O16" s="5"/>
    </row>
    <row r="17" spans="1:15" ht="14.25">
      <c r="A17" s="5"/>
      <c r="B17" s="43" t="s">
        <v>58</v>
      </c>
      <c r="C17" s="31">
        <v>1</v>
      </c>
      <c r="D17" s="32">
        <v>1</v>
      </c>
      <c r="E17" s="60">
        <f t="shared" si="0"/>
        <v>1</v>
      </c>
      <c r="F17" s="50">
        <f t="shared" si="1"/>
        <v>0.09090909090909091</v>
      </c>
      <c r="G17" s="44"/>
      <c r="H17" s="44"/>
      <c r="I17" s="44"/>
      <c r="J17" s="44"/>
      <c r="K17" s="44"/>
      <c r="L17" s="44"/>
      <c r="M17" s="44"/>
      <c r="N17" s="5"/>
      <c r="O17" s="5"/>
    </row>
    <row r="18" spans="1:15" ht="14.25">
      <c r="A18" s="5"/>
      <c r="B18" s="43" t="s">
        <v>59</v>
      </c>
      <c r="C18" s="31">
        <v>1</v>
      </c>
      <c r="D18" s="32">
        <v>1</v>
      </c>
      <c r="E18" s="60">
        <f t="shared" si="0"/>
        <v>1</v>
      </c>
      <c r="F18" s="50">
        <f t="shared" si="1"/>
        <v>0.09090909090909091</v>
      </c>
      <c r="G18" s="44"/>
      <c r="H18" s="44"/>
      <c r="I18" s="44"/>
      <c r="J18" s="44"/>
      <c r="K18" s="44"/>
      <c r="L18" s="44"/>
      <c r="M18" s="44"/>
      <c r="N18" s="5"/>
      <c r="O18" s="5"/>
    </row>
    <row r="19" spans="1:15" ht="14.25">
      <c r="A19" s="5"/>
      <c r="B19" s="43" t="s">
        <v>27</v>
      </c>
      <c r="C19" s="35">
        <v>1</v>
      </c>
      <c r="D19" s="32">
        <v>1</v>
      </c>
      <c r="E19" s="60">
        <f t="shared" si="0"/>
        <v>1</v>
      </c>
      <c r="F19" s="50">
        <f t="shared" si="1"/>
        <v>0.09090909090909091</v>
      </c>
      <c r="G19" s="44"/>
      <c r="H19" s="44"/>
      <c r="I19" s="44"/>
      <c r="J19" s="44"/>
      <c r="K19" s="44"/>
      <c r="L19" s="44"/>
      <c r="M19" s="44"/>
      <c r="N19" s="5"/>
      <c r="O19" s="5"/>
    </row>
    <row r="20" spans="1:15" ht="14.25">
      <c r="A20" s="5"/>
      <c r="B20" s="43" t="s">
        <v>57</v>
      </c>
      <c r="C20" s="35">
        <v>1</v>
      </c>
      <c r="D20" s="32">
        <v>1</v>
      </c>
      <c r="E20" s="60">
        <f t="shared" si="0"/>
        <v>1</v>
      </c>
      <c r="F20" s="50">
        <f t="shared" si="1"/>
        <v>0.09090909090909091</v>
      </c>
      <c r="G20" s="44"/>
      <c r="H20" s="44"/>
      <c r="I20" s="44"/>
      <c r="J20" s="44"/>
      <c r="K20" s="44"/>
      <c r="L20" s="44"/>
      <c r="M20" s="44"/>
      <c r="N20" s="5"/>
      <c r="O20" s="5"/>
    </row>
    <row r="21" spans="1:15" ht="14.25">
      <c r="A21" s="5"/>
      <c r="B21" s="43" t="s">
        <v>3</v>
      </c>
      <c r="C21" s="35">
        <v>1</v>
      </c>
      <c r="D21" s="32">
        <v>1</v>
      </c>
      <c r="E21" s="60"/>
      <c r="F21" s="50">
        <f t="shared" si="1"/>
        <v>0.09090909090909091</v>
      </c>
      <c r="G21" s="44"/>
      <c r="H21" s="44"/>
      <c r="I21" s="67"/>
      <c r="J21" s="44"/>
      <c r="K21" s="44"/>
      <c r="L21" s="44"/>
      <c r="M21" s="44"/>
      <c r="N21" s="5"/>
      <c r="O21" s="5"/>
    </row>
    <row r="22" spans="1:15" ht="14.25">
      <c r="A22" s="5"/>
      <c r="B22" s="40" t="s">
        <v>4</v>
      </c>
      <c r="C22" s="24"/>
      <c r="D22" s="27">
        <f>SUM(D11:D21)</f>
        <v>11</v>
      </c>
      <c r="E22" s="22"/>
      <c r="F22" s="22"/>
      <c r="G22" s="44"/>
      <c r="H22" s="44"/>
      <c r="I22" s="44"/>
      <c r="J22" s="44"/>
      <c r="K22" s="44"/>
      <c r="L22" s="44"/>
      <c r="M22" s="44"/>
      <c r="N22" s="5"/>
      <c r="O22" s="5"/>
    </row>
    <row r="23" spans="1:15" ht="7.5" customHeight="1">
      <c r="A23" s="5"/>
      <c r="B23" s="42"/>
      <c r="C23" s="24"/>
      <c r="D23" s="4"/>
      <c r="E23" s="23"/>
      <c r="F23" s="23"/>
      <c r="G23" s="44"/>
      <c r="H23" s="44"/>
      <c r="I23" s="44"/>
      <c r="J23" s="44"/>
      <c r="K23" s="44"/>
      <c r="L23" s="44"/>
      <c r="M23" s="44"/>
      <c r="N23" s="5"/>
      <c r="O23" s="5"/>
    </row>
    <row r="24" spans="1:15" ht="14.25">
      <c r="A24" s="5"/>
      <c r="B24" s="40" t="s">
        <v>5</v>
      </c>
      <c r="C24" s="24"/>
      <c r="D24" s="97" t="s">
        <v>37</v>
      </c>
      <c r="E24" s="98" t="s">
        <v>50</v>
      </c>
      <c r="F24" s="99" t="s">
        <v>73</v>
      </c>
      <c r="G24" s="12" t="s">
        <v>26</v>
      </c>
      <c r="H24" s="44"/>
      <c r="I24" s="44"/>
      <c r="J24" s="44"/>
      <c r="K24" s="44"/>
      <c r="L24" s="44"/>
      <c r="M24" s="44"/>
      <c r="N24" s="5"/>
      <c r="O24" s="5"/>
    </row>
    <row r="25" spans="1:15" ht="14.25">
      <c r="A25" s="5"/>
      <c r="B25" s="43" t="s">
        <v>40</v>
      </c>
      <c r="C25" s="24"/>
      <c r="D25" s="32">
        <v>1</v>
      </c>
      <c r="E25" s="60">
        <f aca="true" t="shared" si="2" ref="E25:E47">SUM(D25/$C$8)</f>
        <v>1</v>
      </c>
      <c r="F25" s="62">
        <f>SUM(D25/$C$6)</f>
        <v>1</v>
      </c>
      <c r="G25" s="50">
        <f aca="true" t="shared" si="3" ref="G25:G44">D25/$D$46</f>
        <v>0.05</v>
      </c>
      <c r="H25" s="44"/>
      <c r="I25" s="44"/>
      <c r="J25" s="44"/>
      <c r="K25" s="44"/>
      <c r="L25" s="44"/>
      <c r="M25" s="44"/>
      <c r="N25" s="5"/>
      <c r="O25" s="5"/>
    </row>
    <row r="26" spans="1:15" ht="14.25">
      <c r="A26" s="5"/>
      <c r="B26" s="43" t="s">
        <v>25</v>
      </c>
      <c r="C26" s="24"/>
      <c r="D26" s="32">
        <v>1</v>
      </c>
      <c r="E26" s="62">
        <f t="shared" si="2"/>
        <v>1</v>
      </c>
      <c r="F26" s="62">
        <f>SUM(D26/$C$6)</f>
        <v>1</v>
      </c>
      <c r="G26" s="50">
        <f t="shared" si="3"/>
        <v>0.05</v>
      </c>
      <c r="H26" s="44"/>
      <c r="I26" s="44"/>
      <c r="J26" s="44"/>
      <c r="K26" s="44"/>
      <c r="L26" s="44"/>
      <c r="M26" s="44"/>
      <c r="N26" s="5"/>
      <c r="O26" s="5"/>
    </row>
    <row r="27" spans="1:15" ht="14.25">
      <c r="A27" s="5"/>
      <c r="B27" s="70" t="s">
        <v>76</v>
      </c>
      <c r="C27" s="24"/>
      <c r="D27" s="32">
        <v>1</v>
      </c>
      <c r="E27" s="60">
        <f t="shared" si="2"/>
        <v>1</v>
      </c>
      <c r="F27" s="62">
        <f aca="true" t="shared" si="4" ref="F27:F44">SUM(D27/$C$6)</f>
        <v>1</v>
      </c>
      <c r="G27" s="50">
        <f t="shared" si="3"/>
        <v>0.05</v>
      </c>
      <c r="H27" s="44"/>
      <c r="I27" s="44"/>
      <c r="J27" s="44"/>
      <c r="K27" s="44"/>
      <c r="L27" s="44"/>
      <c r="M27" s="44"/>
      <c r="N27" s="5"/>
      <c r="O27" s="5"/>
    </row>
    <row r="28" spans="1:15" ht="14.25">
      <c r="A28" s="5"/>
      <c r="B28" s="43" t="s">
        <v>6</v>
      </c>
      <c r="C28" s="24"/>
      <c r="D28" s="32">
        <v>1</v>
      </c>
      <c r="E28" s="60">
        <f t="shared" si="2"/>
        <v>1</v>
      </c>
      <c r="F28" s="62">
        <f t="shared" si="4"/>
        <v>1</v>
      </c>
      <c r="G28" s="50">
        <f t="shared" si="3"/>
        <v>0.05</v>
      </c>
      <c r="H28" s="44"/>
      <c r="I28" s="44"/>
      <c r="J28" s="44"/>
      <c r="K28" s="44"/>
      <c r="L28" s="44"/>
      <c r="M28" s="44"/>
      <c r="N28" s="5"/>
      <c r="O28" s="5"/>
    </row>
    <row r="29" spans="1:15" ht="14.25">
      <c r="A29" s="5"/>
      <c r="B29" s="43" t="s">
        <v>7</v>
      </c>
      <c r="C29" s="24"/>
      <c r="D29" s="32">
        <v>1</v>
      </c>
      <c r="E29" s="60">
        <f t="shared" si="2"/>
        <v>1</v>
      </c>
      <c r="F29" s="62">
        <f t="shared" si="4"/>
        <v>1</v>
      </c>
      <c r="G29" s="50">
        <f t="shared" si="3"/>
        <v>0.05</v>
      </c>
      <c r="H29" s="44"/>
      <c r="I29" s="44"/>
      <c r="J29" s="44"/>
      <c r="K29" s="44"/>
      <c r="L29" s="44"/>
      <c r="M29" s="44"/>
      <c r="N29" s="5"/>
      <c r="O29" s="5"/>
    </row>
    <row r="30" spans="1:15" ht="14.25">
      <c r="A30" s="5"/>
      <c r="B30" s="43" t="s">
        <v>8</v>
      </c>
      <c r="C30" s="24"/>
      <c r="D30" s="32">
        <v>1</v>
      </c>
      <c r="E30" s="60">
        <f t="shared" si="2"/>
        <v>1</v>
      </c>
      <c r="F30" s="62">
        <f t="shared" si="4"/>
        <v>1</v>
      </c>
      <c r="G30" s="50">
        <f t="shared" si="3"/>
        <v>0.05</v>
      </c>
      <c r="H30" s="44"/>
      <c r="I30" s="44"/>
      <c r="J30" s="44"/>
      <c r="K30" s="44"/>
      <c r="L30" s="44"/>
      <c r="M30" s="44"/>
      <c r="N30" s="5"/>
      <c r="O30" s="5"/>
    </row>
    <row r="31" spans="1:15" ht="14.25">
      <c r="A31" s="5"/>
      <c r="B31" s="43" t="s">
        <v>11</v>
      </c>
      <c r="C31" s="24"/>
      <c r="D31" s="32">
        <v>1</v>
      </c>
      <c r="E31" s="60">
        <f t="shared" si="2"/>
        <v>1</v>
      </c>
      <c r="F31" s="62">
        <f t="shared" si="4"/>
        <v>1</v>
      </c>
      <c r="G31" s="50">
        <f t="shared" si="3"/>
        <v>0.05</v>
      </c>
      <c r="H31" s="44"/>
      <c r="I31" s="44"/>
      <c r="J31" s="44"/>
      <c r="K31" s="44"/>
      <c r="L31" s="44"/>
      <c r="M31" s="44"/>
      <c r="N31" s="5"/>
      <c r="O31" s="5"/>
    </row>
    <row r="32" spans="1:15" ht="14.25">
      <c r="A32" s="5"/>
      <c r="B32" s="43" t="s">
        <v>9</v>
      </c>
      <c r="C32" s="24"/>
      <c r="D32" s="32">
        <v>1</v>
      </c>
      <c r="E32" s="60">
        <f t="shared" si="2"/>
        <v>1</v>
      </c>
      <c r="F32" s="62">
        <f t="shared" si="4"/>
        <v>1</v>
      </c>
      <c r="G32" s="50">
        <f t="shared" si="3"/>
        <v>0.05</v>
      </c>
      <c r="H32" s="44"/>
      <c r="I32" s="44"/>
      <c r="J32" s="44"/>
      <c r="K32" s="44"/>
      <c r="L32" s="44"/>
      <c r="M32" s="44"/>
      <c r="N32" s="5"/>
      <c r="O32" s="5"/>
    </row>
    <row r="33" spans="1:15" ht="14.25">
      <c r="A33" s="5"/>
      <c r="B33" s="43" t="s">
        <v>10</v>
      </c>
      <c r="C33" s="24"/>
      <c r="D33" s="32">
        <v>1</v>
      </c>
      <c r="E33" s="60">
        <f t="shared" si="2"/>
        <v>1</v>
      </c>
      <c r="F33" s="62">
        <f t="shared" si="4"/>
        <v>1</v>
      </c>
      <c r="G33" s="50">
        <f t="shared" si="3"/>
        <v>0.05</v>
      </c>
      <c r="H33" s="44"/>
      <c r="I33" s="44"/>
      <c r="J33" s="44"/>
      <c r="K33" s="44"/>
      <c r="L33" s="44"/>
      <c r="M33" s="44"/>
      <c r="N33" s="5"/>
      <c r="O33" s="5"/>
    </row>
    <row r="34" spans="1:15" ht="14.25">
      <c r="A34" s="5"/>
      <c r="B34" s="43" t="s">
        <v>12</v>
      </c>
      <c r="C34" s="24"/>
      <c r="D34" s="32">
        <v>1</v>
      </c>
      <c r="E34" s="60">
        <f t="shared" si="2"/>
        <v>1</v>
      </c>
      <c r="F34" s="62">
        <f t="shared" si="4"/>
        <v>1</v>
      </c>
      <c r="G34" s="50">
        <f t="shared" si="3"/>
        <v>0.05</v>
      </c>
      <c r="H34" s="44"/>
      <c r="I34" s="44"/>
      <c r="J34" s="44"/>
      <c r="K34" s="44"/>
      <c r="L34" s="44"/>
      <c r="M34" s="44"/>
      <c r="N34" s="5"/>
      <c r="O34" s="5"/>
    </row>
    <row r="35" spans="1:15" ht="14.25">
      <c r="A35" s="5"/>
      <c r="B35" s="43" t="s">
        <v>14</v>
      </c>
      <c r="C35" s="24"/>
      <c r="D35" s="32">
        <v>1</v>
      </c>
      <c r="E35" s="60">
        <f t="shared" si="2"/>
        <v>1</v>
      </c>
      <c r="F35" s="62">
        <f t="shared" si="4"/>
        <v>1</v>
      </c>
      <c r="G35" s="50">
        <f t="shared" si="3"/>
        <v>0.05</v>
      </c>
      <c r="H35" s="44"/>
      <c r="I35" s="44"/>
      <c r="J35" s="44"/>
      <c r="K35" s="44"/>
      <c r="L35" s="44"/>
      <c r="M35" s="44"/>
      <c r="N35" s="5"/>
      <c r="O35" s="5"/>
    </row>
    <row r="36" spans="1:15" ht="14.25">
      <c r="A36" s="5"/>
      <c r="B36" s="43" t="s">
        <v>13</v>
      </c>
      <c r="C36" s="24"/>
      <c r="D36" s="32">
        <v>1</v>
      </c>
      <c r="E36" s="60">
        <f t="shared" si="2"/>
        <v>1</v>
      </c>
      <c r="F36" s="62">
        <f t="shared" si="4"/>
        <v>1</v>
      </c>
      <c r="G36" s="50">
        <f t="shared" si="3"/>
        <v>0.05</v>
      </c>
      <c r="H36" s="44"/>
      <c r="I36" s="44"/>
      <c r="J36" s="44"/>
      <c r="K36" s="44"/>
      <c r="L36" s="44"/>
      <c r="M36" s="44"/>
      <c r="N36" s="5"/>
      <c r="O36" s="5"/>
    </row>
    <row r="37" spans="2:15" ht="14.25">
      <c r="B37" s="43" t="s">
        <v>42</v>
      </c>
      <c r="C37" s="24"/>
      <c r="D37" s="32">
        <v>1</v>
      </c>
      <c r="E37" s="60">
        <f t="shared" si="2"/>
        <v>1</v>
      </c>
      <c r="F37" s="62">
        <f t="shared" si="4"/>
        <v>1</v>
      </c>
      <c r="G37" s="50">
        <f t="shared" si="3"/>
        <v>0.05</v>
      </c>
      <c r="H37" s="44"/>
      <c r="I37" s="44"/>
      <c r="J37" s="44"/>
      <c r="K37" s="44"/>
      <c r="L37" s="44"/>
      <c r="M37" s="44"/>
      <c r="N37" s="5"/>
      <c r="O37" s="5"/>
    </row>
    <row r="38" spans="1:15" ht="14.25">
      <c r="A38" s="5"/>
      <c r="B38" s="43" t="s">
        <v>15</v>
      </c>
      <c r="C38" s="24"/>
      <c r="D38" s="32">
        <v>1</v>
      </c>
      <c r="E38" s="60">
        <f t="shared" si="2"/>
        <v>1</v>
      </c>
      <c r="F38" s="62">
        <f t="shared" si="4"/>
        <v>1</v>
      </c>
      <c r="G38" s="50">
        <f t="shared" si="3"/>
        <v>0.05</v>
      </c>
      <c r="H38" s="44"/>
      <c r="I38" s="44"/>
      <c r="J38" s="44"/>
      <c r="K38" s="44"/>
      <c r="L38" s="44"/>
      <c r="M38" s="44"/>
      <c r="N38" s="5"/>
      <c r="O38" s="5"/>
    </row>
    <row r="39" spans="1:15" ht="14.25">
      <c r="A39" s="5"/>
      <c r="B39" s="43" t="s">
        <v>16</v>
      </c>
      <c r="C39" s="24"/>
      <c r="D39" s="32">
        <v>1</v>
      </c>
      <c r="E39" s="60">
        <f t="shared" si="2"/>
        <v>1</v>
      </c>
      <c r="F39" s="62">
        <f t="shared" si="4"/>
        <v>1</v>
      </c>
      <c r="G39" s="50">
        <f t="shared" si="3"/>
        <v>0.05</v>
      </c>
      <c r="H39" s="44"/>
      <c r="I39" s="44"/>
      <c r="J39" s="44"/>
      <c r="K39" s="44"/>
      <c r="L39" s="44"/>
      <c r="M39" s="44"/>
      <c r="N39" s="5"/>
      <c r="O39" s="5"/>
    </row>
    <row r="40" spans="1:15" ht="14.25">
      <c r="A40" s="5"/>
      <c r="B40" s="43" t="s">
        <v>17</v>
      </c>
      <c r="C40" s="24"/>
      <c r="D40" s="32">
        <v>1</v>
      </c>
      <c r="E40" s="60">
        <f t="shared" si="2"/>
        <v>1</v>
      </c>
      <c r="F40" s="62">
        <f t="shared" si="4"/>
        <v>1</v>
      </c>
      <c r="G40" s="50">
        <f t="shared" si="3"/>
        <v>0.05</v>
      </c>
      <c r="H40" s="44"/>
      <c r="I40" s="44"/>
      <c r="J40" s="44"/>
      <c r="K40" s="44"/>
      <c r="L40" s="44"/>
      <c r="M40" s="44"/>
      <c r="N40" s="5"/>
      <c r="O40" s="5"/>
    </row>
    <row r="41" spans="1:15" ht="14.25">
      <c r="A41" s="5"/>
      <c r="B41" s="43" t="s">
        <v>18</v>
      </c>
      <c r="C41" s="24"/>
      <c r="D41" s="32">
        <v>1</v>
      </c>
      <c r="E41" s="60">
        <f t="shared" si="2"/>
        <v>1</v>
      </c>
      <c r="F41" s="62">
        <f t="shared" si="4"/>
        <v>1</v>
      </c>
      <c r="G41" s="50">
        <f t="shared" si="3"/>
        <v>0.05</v>
      </c>
      <c r="H41" s="44"/>
      <c r="I41" s="44"/>
      <c r="J41" s="44"/>
      <c r="K41" s="44"/>
      <c r="L41" s="44"/>
      <c r="M41" s="44"/>
      <c r="N41" s="5"/>
      <c r="O41" s="5"/>
    </row>
    <row r="42" spans="1:15" ht="14.25">
      <c r="A42" s="5"/>
      <c r="B42" s="43" t="s">
        <v>19</v>
      </c>
      <c r="C42" s="24"/>
      <c r="D42" s="32">
        <v>1</v>
      </c>
      <c r="E42" s="60">
        <f t="shared" si="2"/>
        <v>1</v>
      </c>
      <c r="F42" s="62">
        <f t="shared" si="4"/>
        <v>1</v>
      </c>
      <c r="G42" s="50">
        <f t="shared" si="3"/>
        <v>0.05</v>
      </c>
      <c r="H42" s="44"/>
      <c r="I42" s="44"/>
      <c r="J42" s="44"/>
      <c r="K42" s="44"/>
      <c r="L42" s="44"/>
      <c r="M42" s="44"/>
      <c r="N42" s="5"/>
      <c r="O42" s="5"/>
    </row>
    <row r="43" spans="1:15" ht="14.25">
      <c r="A43" s="5"/>
      <c r="B43" s="43" t="s">
        <v>20</v>
      </c>
      <c r="C43" s="24"/>
      <c r="D43" s="32">
        <v>1</v>
      </c>
      <c r="E43" s="60">
        <f t="shared" si="2"/>
        <v>1</v>
      </c>
      <c r="F43" s="62">
        <f t="shared" si="4"/>
        <v>1</v>
      </c>
      <c r="G43" s="50">
        <f t="shared" si="3"/>
        <v>0.05</v>
      </c>
      <c r="H43" s="44"/>
      <c r="I43" s="44"/>
      <c r="J43" s="44"/>
      <c r="K43" s="44"/>
      <c r="L43" s="44"/>
      <c r="M43" s="44"/>
      <c r="N43" s="5"/>
      <c r="O43" s="5"/>
    </row>
    <row r="44" spans="1:15" ht="14.25">
      <c r="A44" s="5"/>
      <c r="B44" s="43" t="s">
        <v>38</v>
      </c>
      <c r="C44" s="24"/>
      <c r="D44" s="32">
        <v>1</v>
      </c>
      <c r="E44" s="60">
        <f t="shared" si="2"/>
        <v>1</v>
      </c>
      <c r="F44" s="62">
        <f t="shared" si="4"/>
        <v>1</v>
      </c>
      <c r="G44" s="50">
        <f t="shared" si="3"/>
        <v>0.05</v>
      </c>
      <c r="H44" s="5"/>
      <c r="I44" s="5"/>
      <c r="J44" s="5"/>
      <c r="K44" s="5"/>
      <c r="L44" s="5"/>
      <c r="M44" s="5"/>
      <c r="N44" s="5"/>
      <c r="O44" s="5"/>
    </row>
    <row r="45" spans="1:15" ht="15" customHeight="1">
      <c r="A45" s="5"/>
      <c r="B45" s="43" t="s">
        <v>21</v>
      </c>
      <c r="C45" s="24"/>
      <c r="D45" s="57">
        <f>D22</f>
        <v>11</v>
      </c>
      <c r="E45" s="58">
        <f t="shared" si="2"/>
        <v>11</v>
      </c>
      <c r="F45" s="131">
        <f>D45/$C$6</f>
        <v>11</v>
      </c>
      <c r="G45" s="69"/>
      <c r="H45" s="69"/>
      <c r="I45" s="69"/>
      <c r="J45" s="69"/>
      <c r="K45" s="69"/>
      <c r="L45" s="5"/>
      <c r="M45" s="5"/>
      <c r="N45" s="5"/>
      <c r="O45" s="5"/>
    </row>
    <row r="46" spans="1:15" ht="14.25">
      <c r="A46" s="5"/>
      <c r="B46" s="43" t="s">
        <v>22</v>
      </c>
      <c r="C46" s="24"/>
      <c r="D46" s="57">
        <f>SUM(D25:D44)</f>
        <v>20</v>
      </c>
      <c r="E46" s="58">
        <f t="shared" si="2"/>
        <v>20</v>
      </c>
      <c r="F46" s="131">
        <f>D46/$C$6</f>
        <v>20</v>
      </c>
      <c r="G46" s="69"/>
      <c r="H46" s="69"/>
      <c r="I46" s="69"/>
      <c r="J46" s="69"/>
      <c r="K46" s="69"/>
      <c r="L46" s="5"/>
      <c r="M46" s="5"/>
      <c r="N46" s="5"/>
      <c r="O46" s="5"/>
    </row>
    <row r="47" spans="1:15" s="1" customFormat="1" ht="14.25">
      <c r="A47" s="7"/>
      <c r="B47" s="40" t="s">
        <v>23</v>
      </c>
      <c r="C47" s="24"/>
      <c r="D47" s="57">
        <f>D45-D46</f>
        <v>-9</v>
      </c>
      <c r="E47" s="58">
        <f t="shared" si="2"/>
        <v>-9</v>
      </c>
      <c r="F47" s="131">
        <f>D47/$C$6</f>
        <v>-9</v>
      </c>
      <c r="G47" s="80"/>
      <c r="H47" s="80"/>
      <c r="I47" s="80"/>
      <c r="J47" s="80"/>
      <c r="K47" s="80"/>
      <c r="L47" s="7"/>
      <c r="M47" s="7"/>
      <c r="N47" s="7"/>
      <c r="O47" s="7"/>
    </row>
    <row r="48" spans="1:15" ht="15" customHeight="1">
      <c r="A48" s="5"/>
      <c r="B48" s="9"/>
      <c r="C48" s="24"/>
      <c r="D48" s="3"/>
      <c r="E48" s="6"/>
      <c r="F48" s="2"/>
      <c r="G48" s="69"/>
      <c r="H48" s="69"/>
      <c r="I48" s="69"/>
      <c r="J48" s="69"/>
      <c r="K48" s="69"/>
      <c r="L48" s="5"/>
      <c r="M48" s="5"/>
      <c r="N48" s="5"/>
      <c r="O48" s="5"/>
    </row>
    <row r="49" spans="1:15" ht="14.25">
      <c r="A49" s="5"/>
      <c r="B49" s="7" t="s">
        <v>44</v>
      </c>
      <c r="C49" s="81" t="s">
        <v>67</v>
      </c>
      <c r="D49" s="144" t="s">
        <v>41</v>
      </c>
      <c r="E49" s="81"/>
      <c r="F49" s="100"/>
      <c r="G49" s="93"/>
      <c r="H49" s="69"/>
      <c r="I49" s="69"/>
      <c r="J49" s="69"/>
      <c r="K49" s="69"/>
      <c r="L49" s="5"/>
      <c r="M49" s="5"/>
      <c r="N49" s="5"/>
      <c r="O49" s="5"/>
    </row>
    <row r="50" spans="1:15" ht="15" customHeight="1">
      <c r="A50" s="5"/>
      <c r="B50" s="10" t="s">
        <v>56</v>
      </c>
      <c r="C50" s="72" t="s">
        <v>66</v>
      </c>
      <c r="D50" s="145"/>
      <c r="E50" s="72" t="s">
        <v>37</v>
      </c>
      <c r="F50" s="100" t="s">
        <v>49</v>
      </c>
      <c r="G50" s="93" t="s">
        <v>74</v>
      </c>
      <c r="H50" s="69"/>
      <c r="I50" s="69"/>
      <c r="J50" s="69"/>
      <c r="K50" s="69"/>
      <c r="L50" s="5"/>
      <c r="M50" s="5"/>
      <c r="N50" s="5"/>
      <c r="O50" s="5"/>
    </row>
    <row r="51" spans="1:15" ht="15" customHeight="1">
      <c r="A51" s="139"/>
      <c r="B51" s="31"/>
      <c r="C51" s="32"/>
      <c r="D51" s="33"/>
      <c r="E51" s="59">
        <f>C51-D51</f>
        <v>0</v>
      </c>
      <c r="F51" s="60">
        <f aca="true" t="shared" si="5" ref="F51:F63">SUM(E51/$C$8)</f>
        <v>0</v>
      </c>
      <c r="G51" s="60">
        <f>SUM(E51/$C$6)</f>
        <v>0</v>
      </c>
      <c r="H51" s="69"/>
      <c r="I51" s="69"/>
      <c r="J51" s="69"/>
      <c r="K51" s="69"/>
      <c r="L51" s="5"/>
      <c r="M51" s="5"/>
      <c r="N51" s="5"/>
      <c r="O51" s="5"/>
    </row>
    <row r="52" spans="1:15" ht="14.25">
      <c r="A52" s="139"/>
      <c r="B52" s="31"/>
      <c r="C52" s="32"/>
      <c r="D52" s="33"/>
      <c r="E52" s="59">
        <f aca="true" t="shared" si="6" ref="E52:E63">C52-D52</f>
        <v>0</v>
      </c>
      <c r="F52" s="60">
        <f t="shared" si="5"/>
        <v>0</v>
      </c>
      <c r="G52" s="60">
        <f aca="true" t="shared" si="7" ref="G52:G68">SUM(E52/$C$6)</f>
        <v>0</v>
      </c>
      <c r="H52" s="69"/>
      <c r="I52" s="69"/>
      <c r="J52" s="69"/>
      <c r="K52" s="69"/>
      <c r="L52" s="5"/>
      <c r="M52" s="5"/>
      <c r="N52" s="5"/>
      <c r="O52" s="5"/>
    </row>
    <row r="53" spans="1:15" ht="15" customHeight="1">
      <c r="A53" s="139"/>
      <c r="B53" s="31"/>
      <c r="C53" s="32"/>
      <c r="D53" s="33"/>
      <c r="E53" s="59">
        <f t="shared" si="6"/>
        <v>0</v>
      </c>
      <c r="F53" s="60">
        <f t="shared" si="5"/>
        <v>0</v>
      </c>
      <c r="G53" s="60">
        <f t="shared" si="7"/>
        <v>0</v>
      </c>
      <c r="H53" s="69"/>
      <c r="I53" s="69"/>
      <c r="J53" s="69"/>
      <c r="K53" s="69"/>
      <c r="L53" s="5"/>
      <c r="M53" s="5"/>
      <c r="N53" s="5"/>
      <c r="O53" s="5"/>
    </row>
    <row r="54" spans="1:15" ht="14.25">
      <c r="A54" s="139"/>
      <c r="B54" s="31"/>
      <c r="C54" s="32"/>
      <c r="D54" s="33"/>
      <c r="E54" s="59">
        <f t="shared" si="6"/>
        <v>0</v>
      </c>
      <c r="F54" s="60">
        <f t="shared" si="5"/>
        <v>0</v>
      </c>
      <c r="G54" s="60">
        <f t="shared" si="7"/>
        <v>0</v>
      </c>
      <c r="H54" s="69"/>
      <c r="I54" s="69"/>
      <c r="J54" s="69"/>
      <c r="K54" s="69"/>
      <c r="L54" s="5"/>
      <c r="M54" s="5"/>
      <c r="N54" s="5"/>
      <c r="O54" s="5"/>
    </row>
    <row r="55" spans="1:15" ht="14.25">
      <c r="A55" s="139"/>
      <c r="B55" s="31"/>
      <c r="C55" s="32"/>
      <c r="D55" s="33"/>
      <c r="E55" s="59">
        <f t="shared" si="6"/>
        <v>0</v>
      </c>
      <c r="F55" s="60">
        <f t="shared" si="5"/>
        <v>0</v>
      </c>
      <c r="G55" s="60">
        <f t="shared" si="7"/>
        <v>0</v>
      </c>
      <c r="H55" s="69"/>
      <c r="I55" s="69"/>
      <c r="J55" s="69"/>
      <c r="K55" s="69"/>
      <c r="L55" s="5"/>
      <c r="M55" s="5"/>
      <c r="N55" s="5"/>
      <c r="O55" s="5"/>
    </row>
    <row r="56" spans="1:15" ht="15" customHeight="1">
      <c r="A56" s="139"/>
      <c r="B56" s="31"/>
      <c r="C56" s="32"/>
      <c r="D56" s="33"/>
      <c r="E56" s="59">
        <f t="shared" si="6"/>
        <v>0</v>
      </c>
      <c r="F56" s="60">
        <f t="shared" si="5"/>
        <v>0</v>
      </c>
      <c r="G56" s="60">
        <f t="shared" si="7"/>
        <v>0</v>
      </c>
      <c r="H56" s="69"/>
      <c r="I56" s="69"/>
      <c r="J56" s="69"/>
      <c r="K56" s="69"/>
      <c r="L56" s="5"/>
      <c r="M56" s="5"/>
      <c r="N56" s="5"/>
      <c r="O56" s="5"/>
    </row>
    <row r="57" spans="1:15" ht="14.25">
      <c r="A57" s="139"/>
      <c r="B57" s="31"/>
      <c r="C57" s="32"/>
      <c r="D57" s="33"/>
      <c r="E57" s="59">
        <f t="shared" si="6"/>
        <v>0</v>
      </c>
      <c r="F57" s="60">
        <f t="shared" si="5"/>
        <v>0</v>
      </c>
      <c r="G57" s="60">
        <f t="shared" si="7"/>
        <v>0</v>
      </c>
      <c r="H57" s="69"/>
      <c r="I57" s="69"/>
      <c r="J57" s="69"/>
      <c r="K57" s="69"/>
      <c r="L57" s="5"/>
      <c r="M57" s="5"/>
      <c r="N57" s="5"/>
      <c r="O57" s="5"/>
    </row>
    <row r="58" spans="1:15" ht="15" customHeight="1">
      <c r="A58" s="139"/>
      <c r="B58" s="31"/>
      <c r="C58" s="32"/>
      <c r="D58" s="33"/>
      <c r="E58" s="59">
        <f t="shared" si="6"/>
        <v>0</v>
      </c>
      <c r="F58" s="60">
        <f t="shared" si="5"/>
        <v>0</v>
      </c>
      <c r="G58" s="60">
        <f t="shared" si="7"/>
        <v>0</v>
      </c>
      <c r="H58" s="69"/>
      <c r="I58" s="69"/>
      <c r="J58" s="69"/>
      <c r="K58" s="69"/>
      <c r="L58" s="5"/>
      <c r="M58" s="5"/>
      <c r="N58" s="5"/>
      <c r="O58" s="5"/>
    </row>
    <row r="59" spans="1:15" ht="14.25">
      <c r="A59" s="139"/>
      <c r="B59" s="31"/>
      <c r="C59" s="32"/>
      <c r="D59" s="33"/>
      <c r="E59" s="59">
        <f t="shared" si="6"/>
        <v>0</v>
      </c>
      <c r="F59" s="60">
        <f t="shared" si="5"/>
        <v>0</v>
      </c>
      <c r="G59" s="60">
        <f t="shared" si="7"/>
        <v>0</v>
      </c>
      <c r="H59" s="69"/>
      <c r="I59" s="69"/>
      <c r="J59" s="69"/>
      <c r="K59" s="69"/>
      <c r="L59" s="5"/>
      <c r="M59" s="5"/>
      <c r="N59" s="5"/>
      <c r="O59" s="5"/>
    </row>
    <row r="60" spans="1:15" ht="14.25">
      <c r="A60" s="139"/>
      <c r="B60" s="31"/>
      <c r="C60" s="32"/>
      <c r="D60" s="33"/>
      <c r="E60" s="59">
        <f t="shared" si="6"/>
        <v>0</v>
      </c>
      <c r="F60" s="60">
        <f t="shared" si="5"/>
        <v>0</v>
      </c>
      <c r="G60" s="60">
        <f t="shared" si="7"/>
        <v>0</v>
      </c>
      <c r="H60" s="69"/>
      <c r="I60" s="69"/>
      <c r="J60" s="69"/>
      <c r="K60" s="69"/>
      <c r="L60" s="5"/>
      <c r="M60" s="5"/>
      <c r="N60" s="5"/>
      <c r="O60" s="5"/>
    </row>
    <row r="61" spans="1:15" ht="14.25">
      <c r="A61" s="140"/>
      <c r="B61" s="31"/>
      <c r="C61" s="32"/>
      <c r="D61" s="33"/>
      <c r="E61" s="59">
        <f t="shared" si="6"/>
        <v>0</v>
      </c>
      <c r="F61" s="60">
        <f t="shared" si="5"/>
        <v>0</v>
      </c>
      <c r="G61" s="60">
        <f t="shared" si="7"/>
        <v>0</v>
      </c>
      <c r="H61" s="69"/>
      <c r="I61" s="69"/>
      <c r="J61" s="69"/>
      <c r="K61" s="69"/>
      <c r="L61" s="5"/>
      <c r="M61" s="5"/>
      <c r="N61" s="5"/>
      <c r="O61" s="5"/>
    </row>
    <row r="62" spans="1:15" ht="14.25">
      <c r="A62" s="68"/>
      <c r="B62" s="31"/>
      <c r="C62" s="32"/>
      <c r="D62" s="33"/>
      <c r="E62" s="59">
        <f t="shared" si="6"/>
        <v>0</v>
      </c>
      <c r="F62" s="60">
        <f t="shared" si="5"/>
        <v>0</v>
      </c>
      <c r="G62" s="60">
        <f t="shared" si="7"/>
        <v>0</v>
      </c>
      <c r="H62" s="69"/>
      <c r="I62" s="69"/>
      <c r="J62" s="68"/>
      <c r="K62" s="68"/>
      <c r="L62" s="5"/>
      <c r="M62" s="5"/>
      <c r="N62" s="5"/>
      <c r="O62" s="5"/>
    </row>
    <row r="63" spans="1:15" ht="14.25">
      <c r="A63" s="68"/>
      <c r="B63" s="31"/>
      <c r="C63" s="32"/>
      <c r="D63" s="33"/>
      <c r="E63" s="59">
        <f t="shared" si="6"/>
        <v>0</v>
      </c>
      <c r="F63" s="60">
        <f t="shared" si="5"/>
        <v>0</v>
      </c>
      <c r="G63" s="60">
        <f t="shared" si="7"/>
        <v>0</v>
      </c>
      <c r="H63" s="69"/>
      <c r="I63" s="69"/>
      <c r="J63" s="69"/>
      <c r="K63" s="69"/>
      <c r="L63" s="5"/>
      <c r="M63" s="5"/>
      <c r="N63" s="5"/>
      <c r="O63" s="5"/>
    </row>
    <row r="64" spans="1:15" ht="15" customHeight="1">
      <c r="A64" s="5"/>
      <c r="B64" s="31"/>
      <c r="C64" s="32"/>
      <c r="D64" s="33"/>
      <c r="E64" s="59">
        <f>C64-D64</f>
        <v>0</v>
      </c>
      <c r="F64" s="60">
        <f>SUM(E64/$C$8)</f>
        <v>0</v>
      </c>
      <c r="G64" s="60">
        <f t="shared" si="7"/>
        <v>0</v>
      </c>
      <c r="H64" s="69"/>
      <c r="I64" s="69"/>
      <c r="J64" s="69"/>
      <c r="K64" s="69"/>
      <c r="L64" s="5"/>
      <c r="M64" s="5"/>
      <c r="N64" s="5"/>
      <c r="O64" s="5"/>
    </row>
    <row r="65" spans="1:15" ht="13.5" customHeight="1">
      <c r="A65" s="5"/>
      <c r="B65" s="5"/>
      <c r="C65" s="5"/>
      <c r="D65" s="5"/>
      <c r="E65" s="61">
        <f>SUM(E51:E64)</f>
        <v>0</v>
      </c>
      <c r="F65" s="58">
        <f>SUM(F51:F64)</f>
        <v>0</v>
      </c>
      <c r="G65" s="60">
        <f t="shared" si="7"/>
        <v>0</v>
      </c>
      <c r="H65" s="69"/>
      <c r="I65" s="69"/>
      <c r="J65" s="69"/>
      <c r="K65" s="69"/>
      <c r="L65" s="5"/>
      <c r="M65" s="5"/>
      <c r="N65" s="5"/>
      <c r="O65" s="5"/>
    </row>
    <row r="66" spans="1:15" s="101" customFormat="1" ht="7.5" customHeight="1">
      <c r="A66" s="5"/>
      <c r="B66" s="5"/>
      <c r="C66" s="5"/>
      <c r="D66" s="5"/>
      <c r="E66" s="108"/>
      <c r="F66" s="109"/>
      <c r="G66" s="110"/>
      <c r="H66" s="69"/>
      <c r="I66" s="69"/>
      <c r="J66" s="69"/>
      <c r="K66" s="69"/>
      <c r="L66" s="5"/>
      <c r="M66" s="5"/>
      <c r="N66" s="5"/>
      <c r="O66" s="5"/>
    </row>
    <row r="67" spans="1:15" ht="13.5" customHeight="1">
      <c r="A67" s="5"/>
      <c r="B67" s="5"/>
      <c r="C67" s="5"/>
      <c r="D67" s="5"/>
      <c r="E67" s="111" t="s">
        <v>33</v>
      </c>
      <c r="F67" s="112" t="s">
        <v>49</v>
      </c>
      <c r="G67" s="113" t="s">
        <v>74</v>
      </c>
      <c r="H67" s="69"/>
      <c r="I67" s="69"/>
      <c r="J67" s="69"/>
      <c r="K67" s="69"/>
      <c r="L67" s="5"/>
      <c r="M67" s="5"/>
      <c r="N67" s="5"/>
      <c r="O67" s="5"/>
    </row>
    <row r="68" spans="1:15" ht="14.25">
      <c r="A68" s="5"/>
      <c r="B68" s="15" t="s">
        <v>71</v>
      </c>
      <c r="C68" s="7"/>
      <c r="D68" s="5"/>
      <c r="E68" s="29">
        <f>D46+E65</f>
        <v>20</v>
      </c>
      <c r="F68" s="28">
        <f>E68/$C$8</f>
        <v>20</v>
      </c>
      <c r="G68" s="82">
        <f t="shared" si="7"/>
        <v>20</v>
      </c>
      <c r="H68" s="69"/>
      <c r="I68" s="69"/>
      <c r="J68" s="69"/>
      <c r="K68" s="69"/>
      <c r="L68" s="5"/>
      <c r="M68" s="5"/>
      <c r="N68" s="5"/>
      <c r="O68" s="5"/>
    </row>
    <row r="69" spans="1:15" ht="7.5" customHeight="1">
      <c r="A69" s="5"/>
      <c r="B69" s="41"/>
      <c r="C69" s="7"/>
      <c r="D69" s="5"/>
      <c r="E69" s="20"/>
      <c r="F69" s="21"/>
      <c r="G69" s="69"/>
      <c r="H69" s="69"/>
      <c r="I69" s="69"/>
      <c r="J69" s="69"/>
      <c r="K69" s="69"/>
      <c r="L69" s="5"/>
      <c r="M69" s="5"/>
      <c r="N69" s="5"/>
      <c r="O69" s="5"/>
    </row>
    <row r="70" spans="1:15" ht="14.25">
      <c r="A70" s="5"/>
      <c r="B70" s="18"/>
      <c r="C70" s="11" t="s">
        <v>34</v>
      </c>
      <c r="D70" s="11" t="s">
        <v>35</v>
      </c>
      <c r="E70" s="13" t="s">
        <v>33</v>
      </c>
      <c r="F70" s="14" t="s">
        <v>49</v>
      </c>
      <c r="G70" s="14" t="s">
        <v>75</v>
      </c>
      <c r="H70" s="5"/>
      <c r="I70" s="5"/>
      <c r="J70" s="5"/>
      <c r="K70" s="5"/>
      <c r="L70" s="25"/>
      <c r="M70" s="5"/>
      <c r="N70" s="5"/>
      <c r="O70" s="5"/>
    </row>
    <row r="71" spans="1:15" ht="14.25">
      <c r="A71" s="5"/>
      <c r="B71" s="17" t="s">
        <v>47</v>
      </c>
      <c r="C71" s="30">
        <v>1</v>
      </c>
      <c r="D71" s="31">
        <v>1</v>
      </c>
      <c r="E71" s="55">
        <f>$C$71*$D$71</f>
        <v>1</v>
      </c>
      <c r="F71" s="56">
        <f>$E$71/$C$8</f>
        <v>1</v>
      </c>
      <c r="G71" s="56">
        <f>$E$71/$C$6</f>
        <v>1</v>
      </c>
      <c r="H71" s="39" t="s">
        <v>53</v>
      </c>
      <c r="I71" s="5"/>
      <c r="J71" s="5"/>
      <c r="K71" s="5"/>
      <c r="L71" s="26"/>
      <c r="M71" s="5"/>
      <c r="N71" s="5"/>
      <c r="O71" s="5"/>
    </row>
    <row r="72" spans="1:15" ht="14.25">
      <c r="A72" s="5"/>
      <c r="B72" s="19"/>
      <c r="C72" s="9"/>
      <c r="E72" s="57">
        <f>$E$68+$E$71</f>
        <v>21</v>
      </c>
      <c r="F72" s="58">
        <f>$F$68+$F$71</f>
        <v>21</v>
      </c>
      <c r="G72" s="58">
        <f>$G$68+$G$71</f>
        <v>21</v>
      </c>
      <c r="H72" s="7" t="s">
        <v>45</v>
      </c>
      <c r="I72" s="5"/>
      <c r="J72" s="5"/>
      <c r="K72" s="5"/>
      <c r="L72" s="25"/>
      <c r="M72" s="5"/>
      <c r="N72" s="5"/>
      <c r="O72" s="5"/>
    </row>
    <row r="73" spans="1:15" ht="7.5" customHeight="1">
      <c r="A73" s="5"/>
      <c r="B73" s="5"/>
      <c r="C73" s="5"/>
      <c r="D73" s="5"/>
      <c r="E73" s="6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s="101" customFormat="1" ht="15" customHeight="1">
      <c r="A74" s="5"/>
      <c r="B74" s="152" t="s">
        <v>102</v>
      </c>
      <c r="C74" s="152"/>
      <c r="D74" s="5"/>
      <c r="E74" s="6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s="101" customFormat="1" ht="15" customHeight="1">
      <c r="A75" s="5"/>
      <c r="B75" s="114"/>
      <c r="C75" s="115">
        <f>D22/G11</f>
        <v>1.5200555041628123</v>
      </c>
      <c r="D75" s="5"/>
      <c r="E75" s="6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s="101" customFormat="1" ht="7.5" customHeight="1">
      <c r="A76" s="5"/>
      <c r="B76" s="5"/>
      <c r="C76" s="5"/>
      <c r="D76" s="5"/>
      <c r="E76" s="6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4.25">
      <c r="A77" s="5"/>
      <c r="B77" s="142" t="s">
        <v>48</v>
      </c>
      <c r="C77" s="143"/>
      <c r="D77" s="5"/>
      <c r="E77" s="47"/>
      <c r="F77" s="68"/>
      <c r="G77" s="5"/>
      <c r="H77" s="5"/>
      <c r="I77" s="5"/>
      <c r="J77" s="5"/>
      <c r="K77" s="5"/>
      <c r="L77" s="5"/>
      <c r="M77" s="5"/>
      <c r="N77" s="5"/>
      <c r="O77" s="5"/>
    </row>
    <row r="78" spans="1:15" ht="14.25">
      <c r="A78" s="5"/>
      <c r="B78" s="53"/>
      <c r="C78" s="54">
        <f>D22/C8</f>
        <v>11</v>
      </c>
      <c r="D78" s="5"/>
      <c r="E78" s="47"/>
      <c r="F78" s="68"/>
      <c r="G78" s="5"/>
      <c r="H78" s="5"/>
      <c r="I78" s="5"/>
      <c r="J78" s="5"/>
      <c r="K78" s="5"/>
      <c r="L78" s="5"/>
      <c r="M78" s="5"/>
      <c r="N78" s="5"/>
      <c r="O78" s="5"/>
    </row>
    <row r="79" spans="1:15" ht="7.5" customHeight="1">
      <c r="A79" s="5"/>
      <c r="B79" s="5"/>
      <c r="C79" s="5"/>
      <c r="D79" s="5"/>
      <c r="E79" s="47"/>
      <c r="F79" s="68"/>
      <c r="G79" s="5"/>
      <c r="H79" s="5"/>
      <c r="I79" s="5"/>
      <c r="J79" s="5"/>
      <c r="K79" s="5"/>
      <c r="L79" s="5"/>
      <c r="M79" s="5"/>
      <c r="N79" s="5"/>
      <c r="O79" s="5"/>
    </row>
    <row r="80" spans="1:15" ht="14.25">
      <c r="A80" s="5"/>
      <c r="B80" s="73" t="s">
        <v>104</v>
      </c>
      <c r="C80" s="74"/>
      <c r="D80" s="74"/>
      <c r="E80" s="75"/>
      <c r="F80" s="69"/>
      <c r="G80" s="69"/>
      <c r="H80" s="69"/>
      <c r="I80" s="69"/>
      <c r="J80" s="69"/>
      <c r="K80" s="5"/>
      <c r="L80" s="5"/>
      <c r="M80" s="5"/>
      <c r="N80" s="5"/>
      <c r="O80" s="5"/>
    </row>
    <row r="81" spans="1:15" ht="14.25">
      <c r="A81" s="5"/>
      <c r="B81" s="52">
        <f>D22-E72</f>
        <v>-10</v>
      </c>
      <c r="C81" s="76" t="s">
        <v>70</v>
      </c>
      <c r="D81" s="77"/>
      <c r="E81" s="78"/>
      <c r="F81" s="69"/>
      <c r="G81" s="69"/>
      <c r="H81" s="69"/>
      <c r="I81" s="69"/>
      <c r="J81" s="69"/>
      <c r="K81" s="5"/>
      <c r="L81" s="5"/>
      <c r="M81" s="5"/>
      <c r="N81" s="5"/>
      <c r="O81" s="5"/>
    </row>
    <row r="82" spans="1:15" ht="7.5" customHeight="1">
      <c r="A82" s="5"/>
      <c r="B82" s="6"/>
      <c r="C82" s="8"/>
      <c r="D82" s="5"/>
      <c r="E82" s="5"/>
      <c r="F82" s="69"/>
      <c r="G82" s="69"/>
      <c r="H82" s="69"/>
      <c r="I82" s="69"/>
      <c r="J82" s="69"/>
      <c r="K82" s="5"/>
      <c r="L82" s="5"/>
      <c r="M82" s="5"/>
      <c r="N82" s="5"/>
      <c r="O82" s="5"/>
    </row>
    <row r="83" spans="1:15" ht="15.75" customHeight="1">
      <c r="A83" s="5"/>
      <c r="B83" s="149" t="s">
        <v>103</v>
      </c>
      <c r="C83" s="150"/>
      <c r="D83" s="150"/>
      <c r="E83" s="151"/>
      <c r="F83" s="69"/>
      <c r="G83" s="69"/>
      <c r="H83" s="69"/>
      <c r="I83" s="69"/>
      <c r="J83" s="69"/>
      <c r="K83" s="5"/>
      <c r="L83" s="5"/>
      <c r="M83" s="5"/>
      <c r="N83" s="5"/>
      <c r="O83" s="5"/>
    </row>
    <row r="84" spans="1:15" ht="14.25">
      <c r="A84" s="5"/>
      <c r="B84" s="51">
        <f>B81/C8</f>
        <v>-10</v>
      </c>
      <c r="C84" s="146" t="s">
        <v>107</v>
      </c>
      <c r="D84" s="147"/>
      <c r="E84" s="148"/>
      <c r="F84" s="69"/>
      <c r="G84" s="69"/>
      <c r="H84" s="69"/>
      <c r="I84" s="47"/>
      <c r="J84" s="69"/>
      <c r="K84" s="5"/>
      <c r="L84" s="5"/>
      <c r="M84" s="5"/>
      <c r="N84" s="5"/>
      <c r="O84" s="5"/>
    </row>
    <row r="85" spans="1:15" ht="7.5" customHeight="1">
      <c r="A85" s="5"/>
      <c r="B85" s="5"/>
      <c r="C85" s="5"/>
      <c r="D85" s="5"/>
      <c r="E85" s="6"/>
      <c r="F85" s="69"/>
      <c r="G85" s="69"/>
      <c r="H85" s="69"/>
      <c r="I85" s="69"/>
      <c r="J85" s="69"/>
      <c r="K85" s="5"/>
      <c r="L85" s="5"/>
      <c r="M85" s="5"/>
      <c r="N85" s="5"/>
      <c r="O85" s="5"/>
    </row>
    <row r="86" spans="1:15" ht="14.25">
      <c r="A86" s="5"/>
      <c r="B86" s="132" t="s">
        <v>105</v>
      </c>
      <c r="C86" s="133"/>
      <c r="D86" s="133"/>
      <c r="E86" s="134"/>
      <c r="F86" s="69"/>
      <c r="G86" s="69"/>
      <c r="H86" s="69"/>
      <c r="I86" s="69"/>
      <c r="J86" s="69"/>
      <c r="K86" s="48"/>
      <c r="L86" s="5"/>
      <c r="M86" s="5"/>
      <c r="N86" s="5"/>
      <c r="O86" s="5"/>
    </row>
    <row r="87" spans="1:15" ht="14.25">
      <c r="A87" s="5"/>
      <c r="B87" s="60">
        <f>B81/C6</f>
        <v>-10</v>
      </c>
      <c r="C87" s="135" t="s">
        <v>106</v>
      </c>
      <c r="D87" s="136"/>
      <c r="E87" s="137"/>
      <c r="F87" s="69"/>
      <c r="G87" s="69"/>
      <c r="H87" s="69"/>
      <c r="I87" s="69"/>
      <c r="J87" s="69"/>
      <c r="K87" s="49"/>
      <c r="L87" s="5"/>
      <c r="M87" s="5"/>
      <c r="N87" s="5"/>
      <c r="O87" s="5"/>
    </row>
    <row r="88" spans="1:15" ht="14.25">
      <c r="A88" s="5"/>
      <c r="B88" s="138"/>
      <c r="C88" s="138"/>
      <c r="D88" s="48"/>
      <c r="E88" s="5"/>
      <c r="F88" s="69"/>
      <c r="G88" s="69"/>
      <c r="H88" s="69"/>
      <c r="I88" s="69"/>
      <c r="J88" s="69"/>
      <c r="K88" s="48"/>
      <c r="L88" s="5"/>
      <c r="M88" s="5"/>
      <c r="N88" s="5"/>
      <c r="O88" s="5"/>
    </row>
    <row r="89" spans="1:15" ht="14.25">
      <c r="A89" s="5"/>
      <c r="B89" s="83"/>
      <c r="C89" s="84"/>
      <c r="D89" s="85"/>
      <c r="E89" s="84"/>
      <c r="F89" s="69"/>
      <c r="G89" s="69"/>
      <c r="H89" s="69"/>
      <c r="I89" s="69"/>
      <c r="J89" s="69"/>
      <c r="K89" s="5"/>
      <c r="L89" s="5"/>
      <c r="M89" s="5"/>
      <c r="N89" s="5"/>
      <c r="O89" s="5"/>
    </row>
    <row r="90" spans="1:15" ht="14.25">
      <c r="A90" s="5"/>
      <c r="B90" s="86"/>
      <c r="C90" s="87"/>
      <c r="D90" s="87"/>
      <c r="E90" s="88"/>
      <c r="F90" s="69"/>
      <c r="G90" s="69"/>
      <c r="H90" s="69"/>
      <c r="I90" s="69"/>
      <c r="J90" s="69"/>
      <c r="K90" s="5"/>
      <c r="L90" s="5"/>
      <c r="M90" s="5"/>
      <c r="N90" s="5"/>
      <c r="O90" s="5"/>
    </row>
    <row r="91" spans="1:15" ht="14.25">
      <c r="A91" s="5"/>
      <c r="B91" s="89"/>
      <c r="C91" s="87"/>
      <c r="D91" s="87"/>
      <c r="E91" s="88"/>
      <c r="F91" s="69"/>
      <c r="G91" s="69"/>
      <c r="H91" s="69"/>
      <c r="I91" s="69"/>
      <c r="J91" s="69"/>
      <c r="K91" s="5"/>
      <c r="L91" s="5"/>
      <c r="M91" s="5"/>
      <c r="N91" s="5"/>
      <c r="O91" s="5"/>
    </row>
    <row r="92" spans="1:15" ht="14.25">
      <c r="A92" s="5"/>
      <c r="B92" s="89"/>
      <c r="C92" s="90"/>
      <c r="D92" s="90"/>
      <c r="E92" s="88"/>
      <c r="F92" s="69"/>
      <c r="G92" s="69"/>
      <c r="H92" s="69"/>
      <c r="I92" s="69"/>
      <c r="J92" s="69"/>
      <c r="K92" s="5"/>
      <c r="L92" s="5"/>
      <c r="M92" s="5"/>
      <c r="N92" s="5"/>
      <c r="O92" s="5"/>
    </row>
    <row r="93" spans="1:15" ht="14.25">
      <c r="A93" s="5"/>
      <c r="B93" s="5"/>
      <c r="C93" s="5"/>
      <c r="D93" s="5"/>
      <c r="E93" s="6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ht="14.25">
      <c r="A94" s="5"/>
      <c r="B94" s="5"/>
      <c r="C94" s="5"/>
      <c r="D94" s="5"/>
      <c r="E94" s="6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ht="14.25">
      <c r="A95" s="5"/>
      <c r="B95" s="5"/>
      <c r="C95" s="5"/>
      <c r="D95" s="5"/>
      <c r="E95" s="6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ht="14.25">
      <c r="A96" s="5"/>
      <c r="B96" s="5"/>
      <c r="C96" s="5"/>
      <c r="D96" s="5"/>
      <c r="E96" s="6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4.25">
      <c r="A97" s="5"/>
      <c r="B97" s="5"/>
      <c r="C97" s="5"/>
      <c r="D97" s="5"/>
      <c r="E97" s="6"/>
      <c r="F97" s="5"/>
      <c r="G97" s="5"/>
      <c r="H97" s="5"/>
      <c r="I97" s="5"/>
      <c r="J97" s="5"/>
      <c r="K97" s="5"/>
      <c r="L97" s="5"/>
      <c r="N97" s="5"/>
      <c r="O97" s="5"/>
    </row>
    <row r="98" spans="1:15" ht="14.25">
      <c r="A98" s="5"/>
      <c r="B98" s="5"/>
      <c r="C98" s="5"/>
      <c r="D98" s="5"/>
      <c r="E98" s="6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ht="14.25">
      <c r="A99" s="5"/>
      <c r="B99" s="5"/>
      <c r="C99" s="5"/>
      <c r="D99" s="5"/>
      <c r="E99" s="6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4.25">
      <c r="A100" s="5"/>
      <c r="B100" s="5"/>
      <c r="C100" s="5"/>
      <c r="D100" s="5"/>
      <c r="E100" s="6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ht="14.25">
      <c r="A101" s="5"/>
      <c r="B101" s="5"/>
      <c r="C101" s="5"/>
      <c r="D101" s="5"/>
      <c r="E101" s="6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4" ht="14.25">
      <c r="A102" s="5"/>
      <c r="B102" s="5"/>
      <c r="C102" s="5"/>
      <c r="D102" s="5"/>
      <c r="E102" s="6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4.25">
      <c r="A103" s="5"/>
      <c r="B103" s="5"/>
      <c r="C103" s="5"/>
      <c r="D103" s="5"/>
      <c r="E103" s="6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4.25">
      <c r="A104" s="5"/>
      <c r="B104" s="5"/>
      <c r="C104" s="5"/>
      <c r="D104" s="5"/>
      <c r="E104" s="6"/>
      <c r="F104" s="5"/>
      <c r="G104" s="5"/>
      <c r="H104" s="5"/>
      <c r="I104" s="5"/>
      <c r="J104" s="5"/>
      <c r="K104" s="5"/>
      <c r="L104" s="5"/>
      <c r="M104" s="5"/>
      <c r="N104" s="5"/>
    </row>
    <row r="105" spans="1:13" ht="14.25">
      <c r="A105" s="5"/>
      <c r="C105" s="5"/>
      <c r="D105" s="5"/>
      <c r="E105" s="6"/>
      <c r="F105" s="5"/>
      <c r="G105" s="5"/>
      <c r="H105" s="5"/>
      <c r="I105" s="5"/>
      <c r="J105" s="5"/>
      <c r="K105" s="5"/>
      <c r="L105" s="5"/>
      <c r="M105" s="5"/>
    </row>
  </sheetData>
  <sheetProtection/>
  <mergeCells count="10">
    <mergeCell ref="B86:E86"/>
    <mergeCell ref="C87:E87"/>
    <mergeCell ref="B88:C88"/>
    <mergeCell ref="A51:A61"/>
    <mergeCell ref="B1:G1"/>
    <mergeCell ref="B77:C77"/>
    <mergeCell ref="D49:D50"/>
    <mergeCell ref="C84:E84"/>
    <mergeCell ref="B83:E83"/>
    <mergeCell ref="B74:C74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5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3.140625" style="106" customWidth="1"/>
    <col min="2" max="2" width="31.7109375" style="106" customWidth="1"/>
    <col min="3" max="3" width="12.00390625" style="106" customWidth="1"/>
    <col min="4" max="4" width="12.140625" style="106" customWidth="1"/>
    <col min="5" max="5" width="12.140625" style="2" customWidth="1"/>
    <col min="6" max="7" width="12.140625" style="106" customWidth="1"/>
    <col min="8" max="8" width="9.8515625" style="106" customWidth="1"/>
    <col min="9" max="11" width="11.57421875" style="106" customWidth="1"/>
    <col min="12" max="16384" width="9.140625" style="106" customWidth="1"/>
  </cols>
  <sheetData>
    <row r="1" spans="1:15" ht="25.5">
      <c r="A1" s="5"/>
      <c r="B1" s="141" t="s">
        <v>39</v>
      </c>
      <c r="C1" s="141"/>
      <c r="D1" s="141"/>
      <c r="E1" s="141"/>
      <c r="F1" s="141"/>
      <c r="G1" s="141"/>
      <c r="H1" s="72"/>
      <c r="I1" s="72"/>
      <c r="J1" s="72"/>
      <c r="K1" s="72"/>
      <c r="L1" s="72"/>
      <c r="M1" s="72"/>
      <c r="N1" s="5"/>
      <c r="O1" s="5"/>
    </row>
    <row r="2" spans="1:15" ht="14.25">
      <c r="A2" s="5"/>
      <c r="B2" s="7" t="s">
        <v>0</v>
      </c>
      <c r="C2" s="5"/>
      <c r="D2" s="72"/>
      <c r="E2" s="72"/>
      <c r="F2" s="72"/>
      <c r="G2" s="72"/>
      <c r="H2" s="72"/>
      <c r="I2" s="72"/>
      <c r="J2" s="72"/>
      <c r="K2" s="72"/>
      <c r="L2" s="72"/>
      <c r="M2" s="72"/>
      <c r="N2" s="5"/>
      <c r="O2" s="5"/>
    </row>
    <row r="3" spans="1:15" ht="14.25">
      <c r="A3" s="5"/>
      <c r="B3" s="5"/>
      <c r="C3" s="5"/>
      <c r="D3" s="72"/>
      <c r="E3" s="72"/>
      <c r="F3" s="72"/>
      <c r="G3" s="72"/>
      <c r="H3" s="72"/>
      <c r="I3" s="72"/>
      <c r="J3" s="72"/>
      <c r="K3" s="72"/>
      <c r="L3" s="72"/>
      <c r="M3" s="72"/>
      <c r="N3" s="5"/>
      <c r="O3" s="5"/>
    </row>
    <row r="4" spans="1:15" ht="14.25">
      <c r="A4" s="5"/>
      <c r="B4" s="70" t="s">
        <v>46</v>
      </c>
      <c r="C4" s="30">
        <v>2009</v>
      </c>
      <c r="D4" s="72"/>
      <c r="E4" s="37" t="s">
        <v>68</v>
      </c>
      <c r="F4" s="36"/>
      <c r="G4" s="36"/>
      <c r="H4" s="79"/>
      <c r="I4" s="72"/>
      <c r="J4" s="72"/>
      <c r="K4" s="72"/>
      <c r="L4" s="72"/>
      <c r="M4" s="72"/>
      <c r="N4" s="5"/>
      <c r="O4" s="5"/>
    </row>
    <row r="5" spans="1:15" ht="14.25">
      <c r="A5" s="5"/>
      <c r="B5" s="9"/>
      <c r="C5" s="103"/>
      <c r="D5" s="72"/>
      <c r="E5" s="92"/>
      <c r="F5" s="93"/>
      <c r="G5" s="93"/>
      <c r="H5" s="94"/>
      <c r="I5" s="72"/>
      <c r="J5" s="72"/>
      <c r="K5" s="72"/>
      <c r="L5" s="72"/>
      <c r="M5" s="72"/>
      <c r="N5" s="5"/>
      <c r="O5" s="5"/>
    </row>
    <row r="6" spans="1:15" ht="15">
      <c r="A6" s="5"/>
      <c r="B6" s="70" t="s">
        <v>72</v>
      </c>
      <c r="C6" s="31">
        <v>900</v>
      </c>
      <c r="D6" s="116" t="s">
        <v>122</v>
      </c>
      <c r="E6" s="63" t="s">
        <v>60</v>
      </c>
      <c r="F6" s="64"/>
      <c r="G6" s="64"/>
      <c r="H6" s="64"/>
      <c r="I6" s="64"/>
      <c r="J6" s="72"/>
      <c r="K6" s="72"/>
      <c r="L6" s="72"/>
      <c r="M6" s="72"/>
      <c r="N6" s="5"/>
      <c r="O6" s="5"/>
    </row>
    <row r="7" spans="1:15" ht="14.25">
      <c r="A7" s="5"/>
      <c r="B7" s="91"/>
      <c r="C7" s="5"/>
      <c r="D7" s="72"/>
      <c r="E7" s="38"/>
      <c r="F7" s="72"/>
      <c r="G7" s="72"/>
      <c r="H7" s="72"/>
      <c r="I7" s="72"/>
      <c r="J7" s="72"/>
      <c r="K7" s="72"/>
      <c r="L7" s="72"/>
      <c r="M7" s="72"/>
      <c r="N7" s="5"/>
      <c r="O7" s="5"/>
    </row>
    <row r="8" spans="1:15" ht="15">
      <c r="A8" s="5"/>
      <c r="B8" s="70" t="s">
        <v>1</v>
      </c>
      <c r="C8" s="30">
        <v>314.4</v>
      </c>
      <c r="D8" s="116" t="s">
        <v>108</v>
      </c>
      <c r="E8" s="92"/>
      <c r="F8" s="93"/>
      <c r="G8" s="93"/>
      <c r="H8" s="93"/>
      <c r="I8" s="72"/>
      <c r="J8" s="72"/>
      <c r="K8" s="72"/>
      <c r="L8" s="72"/>
      <c r="M8" s="72"/>
      <c r="N8" s="5"/>
      <c r="O8" s="5"/>
    </row>
    <row r="9" spans="1:15" ht="14.25">
      <c r="A9" s="5"/>
      <c r="B9" s="105"/>
      <c r="C9" s="5"/>
      <c r="D9" s="5"/>
      <c r="E9" s="6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4.25">
      <c r="A10" s="5"/>
      <c r="B10" s="16" t="s">
        <v>2</v>
      </c>
      <c r="C10" s="12" t="s">
        <v>52</v>
      </c>
      <c r="D10" s="12" t="s">
        <v>55</v>
      </c>
      <c r="E10" s="98" t="s">
        <v>36</v>
      </c>
      <c r="F10" s="12" t="s">
        <v>24</v>
      </c>
      <c r="G10" s="12" t="s">
        <v>51</v>
      </c>
      <c r="H10" s="71"/>
      <c r="I10" s="72"/>
      <c r="J10" s="72"/>
      <c r="K10" s="72"/>
      <c r="L10" s="72"/>
      <c r="M10" s="72"/>
      <c r="N10" s="5"/>
      <c r="O10" s="5"/>
    </row>
    <row r="11" spans="1:15" ht="15">
      <c r="A11" s="5"/>
      <c r="B11" s="70" t="s">
        <v>61</v>
      </c>
      <c r="C11" s="31">
        <v>58</v>
      </c>
      <c r="D11" s="32">
        <f>C11*E11</f>
        <v>2436</v>
      </c>
      <c r="E11" s="60">
        <v>42</v>
      </c>
      <c r="F11" s="50">
        <f aca="true" t="shared" si="0" ref="F11:F21">D11/$D$22</f>
        <v>0.14734800804970152</v>
      </c>
      <c r="G11" s="65">
        <f>(C11)+(C12/2)+(C13/4)+(C14/8)+(C15/10.67)+(C17/8)+(C18/7)+(C19*5)</f>
        <v>302.8560717632883</v>
      </c>
      <c r="H11" s="117" t="s">
        <v>108</v>
      </c>
      <c r="I11" s="72"/>
      <c r="J11" s="72"/>
      <c r="K11" s="72"/>
      <c r="L11" s="72"/>
      <c r="M11" s="72"/>
      <c r="N11" s="5"/>
      <c r="O11" s="5"/>
    </row>
    <row r="12" spans="1:15" ht="14.25">
      <c r="A12" s="5"/>
      <c r="B12" s="70" t="s">
        <v>62</v>
      </c>
      <c r="C12" s="31">
        <v>93</v>
      </c>
      <c r="D12" s="32">
        <f aca="true" t="shared" si="1" ref="D12:D18">C12*E12</f>
        <v>2232</v>
      </c>
      <c r="E12" s="60">
        <v>24</v>
      </c>
      <c r="F12" s="50">
        <f t="shared" si="0"/>
        <v>0.13500851969085953</v>
      </c>
      <c r="G12" s="72"/>
      <c r="H12" s="72"/>
      <c r="I12" s="72"/>
      <c r="J12" s="72"/>
      <c r="K12" s="72"/>
      <c r="L12" s="72"/>
      <c r="M12" s="72"/>
      <c r="N12" s="5"/>
      <c r="O12" s="5"/>
    </row>
    <row r="13" spans="1:15" ht="14.25">
      <c r="A13" s="5"/>
      <c r="B13" s="70" t="s">
        <v>63</v>
      </c>
      <c r="C13" s="31">
        <v>419</v>
      </c>
      <c r="D13" s="32">
        <f t="shared" si="1"/>
        <v>5392.53</v>
      </c>
      <c r="E13" s="60">
        <v>12.87</v>
      </c>
      <c r="F13" s="50">
        <f t="shared" si="0"/>
        <v>0.3261816723515012</v>
      </c>
      <c r="G13" s="72"/>
      <c r="H13" s="72"/>
      <c r="I13" s="67"/>
      <c r="J13" s="72"/>
      <c r="K13" s="72"/>
      <c r="L13" s="72"/>
      <c r="M13" s="72"/>
      <c r="N13" s="5"/>
      <c r="O13" s="5"/>
    </row>
    <row r="14" spans="1:15" ht="14.25">
      <c r="A14" s="5"/>
      <c r="B14" s="70" t="s">
        <v>64</v>
      </c>
      <c r="C14" s="31">
        <v>422</v>
      </c>
      <c r="D14" s="32">
        <f t="shared" si="1"/>
        <v>3376</v>
      </c>
      <c r="E14" s="60">
        <v>8</v>
      </c>
      <c r="F14" s="50">
        <f t="shared" si="0"/>
        <v>0.20420643480122838</v>
      </c>
      <c r="G14" s="72"/>
      <c r="H14" s="72"/>
      <c r="I14" s="72"/>
      <c r="J14" s="72"/>
      <c r="K14" s="72"/>
      <c r="L14" s="72"/>
      <c r="M14" s="72"/>
      <c r="N14" s="5"/>
      <c r="O14" s="5"/>
    </row>
    <row r="15" spans="1:15" ht="14.25">
      <c r="A15" s="5"/>
      <c r="B15" s="70" t="s">
        <v>65</v>
      </c>
      <c r="C15" s="31">
        <v>189</v>
      </c>
      <c r="D15" s="32">
        <f t="shared" si="1"/>
        <v>1323</v>
      </c>
      <c r="E15" s="60">
        <v>7</v>
      </c>
      <c r="F15" s="50">
        <f t="shared" si="0"/>
        <v>0.08002521126837238</v>
      </c>
      <c r="G15" s="72"/>
      <c r="H15" s="72"/>
      <c r="I15" s="72"/>
      <c r="J15" s="72"/>
      <c r="K15" s="72"/>
      <c r="L15" s="72"/>
      <c r="M15" s="72"/>
      <c r="N15" s="5"/>
      <c r="O15" s="5"/>
    </row>
    <row r="16" spans="1:15" ht="14.25">
      <c r="A16" s="5"/>
      <c r="B16" s="70" t="s">
        <v>69</v>
      </c>
      <c r="C16" s="31"/>
      <c r="D16" s="32"/>
      <c r="E16" s="60"/>
      <c r="F16" s="50"/>
      <c r="G16" s="72"/>
      <c r="H16" s="72"/>
      <c r="I16" s="72"/>
      <c r="J16" s="72"/>
      <c r="K16" s="72"/>
      <c r="L16" s="72"/>
      <c r="M16" s="72"/>
      <c r="N16" s="5"/>
      <c r="O16" s="5"/>
    </row>
    <row r="17" spans="1:15" ht="14.25">
      <c r="A17" s="5"/>
      <c r="B17" s="70" t="s">
        <v>58</v>
      </c>
      <c r="C17" s="31">
        <v>24</v>
      </c>
      <c r="D17" s="32">
        <f t="shared" si="1"/>
        <v>689.76</v>
      </c>
      <c r="E17" s="60">
        <v>28.74</v>
      </c>
      <c r="F17" s="50">
        <f t="shared" si="0"/>
        <v>0.041721987698014</v>
      </c>
      <c r="G17" s="72"/>
      <c r="H17" s="72"/>
      <c r="I17" s="72"/>
      <c r="J17" s="72"/>
      <c r="K17" s="72"/>
      <c r="L17" s="72"/>
      <c r="M17" s="72"/>
      <c r="N17" s="5"/>
      <c r="O17" s="5"/>
    </row>
    <row r="18" spans="1:15" ht="14.25">
      <c r="A18" s="5"/>
      <c r="B18" s="70" t="s">
        <v>59</v>
      </c>
      <c r="C18" s="31">
        <v>36</v>
      </c>
      <c r="D18" s="32">
        <f t="shared" si="1"/>
        <v>468</v>
      </c>
      <c r="E18" s="60">
        <v>13</v>
      </c>
      <c r="F18" s="50">
        <f t="shared" si="0"/>
        <v>0.02830823799969635</v>
      </c>
      <c r="G18" s="72"/>
      <c r="H18" s="72"/>
      <c r="I18" s="72"/>
      <c r="J18" s="72"/>
      <c r="K18" s="72"/>
      <c r="L18" s="72"/>
      <c r="M18" s="72"/>
      <c r="N18" s="5"/>
      <c r="O18" s="5"/>
    </row>
    <row r="19" spans="1:15" ht="14.25">
      <c r="A19" s="5"/>
      <c r="B19" s="70" t="s">
        <v>27</v>
      </c>
      <c r="C19" s="35">
        <v>3</v>
      </c>
      <c r="D19" s="32">
        <v>600</v>
      </c>
      <c r="E19" s="60">
        <f>D19/C19</f>
        <v>200</v>
      </c>
      <c r="F19" s="50">
        <f t="shared" si="0"/>
        <v>0.036292612820123527</v>
      </c>
      <c r="G19" s="72"/>
      <c r="H19" s="72"/>
      <c r="I19" s="72"/>
      <c r="J19" s="72"/>
      <c r="K19" s="72"/>
      <c r="L19" s="72"/>
      <c r="M19" s="72"/>
      <c r="N19" s="5"/>
      <c r="O19" s="5"/>
    </row>
    <row r="20" spans="1:15" ht="14.25">
      <c r="A20" s="5"/>
      <c r="B20" s="70" t="s">
        <v>57</v>
      </c>
      <c r="C20" s="35"/>
      <c r="D20" s="32"/>
      <c r="E20" s="60"/>
      <c r="F20" s="50"/>
      <c r="G20" s="72"/>
      <c r="H20" s="72"/>
      <c r="I20" s="72"/>
      <c r="J20" s="72"/>
      <c r="K20" s="72"/>
      <c r="L20" s="72"/>
      <c r="M20" s="72"/>
      <c r="N20" s="5"/>
      <c r="O20" s="5"/>
    </row>
    <row r="21" spans="1:15" ht="14.25">
      <c r="A21" s="5"/>
      <c r="B21" s="70" t="s">
        <v>3</v>
      </c>
      <c r="C21" s="35">
        <v>0.1</v>
      </c>
      <c r="D21" s="32">
        <v>15</v>
      </c>
      <c r="E21" s="60"/>
      <c r="F21" s="50">
        <f t="shared" si="0"/>
        <v>0.0009073153205030882</v>
      </c>
      <c r="G21" s="72"/>
      <c r="H21" s="72"/>
      <c r="I21" s="67"/>
      <c r="J21" s="72"/>
      <c r="K21" s="72"/>
      <c r="L21" s="72"/>
      <c r="M21" s="72"/>
      <c r="N21" s="5"/>
      <c r="O21" s="5"/>
    </row>
    <row r="22" spans="1:15" ht="14.25">
      <c r="A22" s="5"/>
      <c r="B22" s="40" t="s">
        <v>4</v>
      </c>
      <c r="C22" s="24"/>
      <c r="D22" s="27">
        <f>SUM(D11:D21)</f>
        <v>16532.29</v>
      </c>
      <c r="E22" s="22"/>
      <c r="F22" s="22"/>
      <c r="G22" s="72"/>
      <c r="H22" s="72"/>
      <c r="I22" s="72"/>
      <c r="J22" s="72"/>
      <c r="K22" s="72"/>
      <c r="L22" s="72"/>
      <c r="M22" s="72"/>
      <c r="N22" s="5"/>
      <c r="O22" s="5"/>
    </row>
    <row r="23" spans="1:15" ht="7.5" customHeight="1">
      <c r="A23" s="5"/>
      <c r="B23" s="105"/>
      <c r="C23" s="24"/>
      <c r="D23" s="4"/>
      <c r="E23" s="23"/>
      <c r="F23" s="23"/>
      <c r="G23" s="72"/>
      <c r="H23" s="72"/>
      <c r="I23" s="72"/>
      <c r="J23" s="72"/>
      <c r="K23" s="72"/>
      <c r="L23" s="72"/>
      <c r="M23" s="72"/>
      <c r="N23" s="5"/>
      <c r="O23" s="5"/>
    </row>
    <row r="24" spans="1:15" ht="14.25">
      <c r="A24" s="5"/>
      <c r="B24" s="40" t="s">
        <v>5</v>
      </c>
      <c r="C24" s="24"/>
      <c r="D24" s="97" t="s">
        <v>37</v>
      </c>
      <c r="E24" s="98" t="s">
        <v>50</v>
      </c>
      <c r="F24" s="107" t="s">
        <v>73</v>
      </c>
      <c r="G24" s="12" t="s">
        <v>26</v>
      </c>
      <c r="H24" s="72"/>
      <c r="I24" s="72"/>
      <c r="J24" s="72"/>
      <c r="K24" s="72"/>
      <c r="L24" s="72"/>
      <c r="M24" s="72"/>
      <c r="N24" s="5"/>
      <c r="O24" s="5"/>
    </row>
    <row r="25" spans="1:15" ht="14.25">
      <c r="A25" s="5"/>
      <c r="B25" s="70" t="s">
        <v>40</v>
      </c>
      <c r="C25" s="24"/>
      <c r="D25" s="32">
        <v>0</v>
      </c>
      <c r="E25" s="60">
        <f aca="true" t="shared" si="2" ref="E25:E47">SUM(D25/$C$8)</f>
        <v>0</v>
      </c>
      <c r="F25" s="62">
        <f>SUM(D25/$C$6)</f>
        <v>0</v>
      </c>
      <c r="G25" s="50">
        <f aca="true" t="shared" si="3" ref="G25:G44">D25/$D$46</f>
        <v>0</v>
      </c>
      <c r="H25" s="72"/>
      <c r="I25" s="72"/>
      <c r="J25" s="72"/>
      <c r="K25" s="72"/>
      <c r="L25" s="72"/>
      <c r="M25" s="72"/>
      <c r="N25" s="5"/>
      <c r="O25" s="5"/>
    </row>
    <row r="26" spans="1:15" ht="14.25">
      <c r="A26" s="5"/>
      <c r="B26" s="70" t="s">
        <v>25</v>
      </c>
      <c r="C26" s="66">
        <f>D26-W29</f>
        <v>143.1332</v>
      </c>
      <c r="D26" s="32">
        <f>676*1.2857</f>
        <v>869.1332</v>
      </c>
      <c r="E26" s="62">
        <f t="shared" si="2"/>
        <v>2.764418575063613</v>
      </c>
      <c r="F26" s="62">
        <f>SUM(D26/$C$6)</f>
        <v>0.9657035555555555</v>
      </c>
      <c r="G26" s="50">
        <f t="shared" si="3"/>
        <v>0.11275398515819333</v>
      </c>
      <c r="H26" s="69"/>
      <c r="I26" s="72"/>
      <c r="J26" s="72"/>
      <c r="K26" s="72"/>
      <c r="L26" s="72"/>
      <c r="M26" s="72"/>
      <c r="N26" s="5"/>
      <c r="O26" s="5"/>
    </row>
    <row r="27" spans="1:15" ht="14.25">
      <c r="A27" s="5"/>
      <c r="B27" s="70" t="s">
        <v>76</v>
      </c>
      <c r="C27" s="66"/>
      <c r="D27" s="32">
        <v>171</v>
      </c>
      <c r="E27" s="60">
        <f t="shared" si="2"/>
        <v>0.5438931297709924</v>
      </c>
      <c r="F27" s="62">
        <f aca="true" t="shared" si="4" ref="F27:F44">SUM(D27/$C$6)</f>
        <v>0.19</v>
      </c>
      <c r="G27" s="50">
        <f t="shared" si="3"/>
        <v>0.02218409268228513</v>
      </c>
      <c r="H27" s="69"/>
      <c r="I27" s="72"/>
      <c r="J27" s="72"/>
      <c r="K27" s="72"/>
      <c r="L27" s="72"/>
      <c r="M27" s="72"/>
      <c r="N27" s="5"/>
      <c r="O27" s="5"/>
    </row>
    <row r="28" spans="1:15" ht="14.25">
      <c r="A28" s="5"/>
      <c r="B28" s="70" t="s">
        <v>6</v>
      </c>
      <c r="C28" s="66"/>
      <c r="D28" s="32">
        <v>0</v>
      </c>
      <c r="E28" s="60">
        <f t="shared" si="2"/>
        <v>0</v>
      </c>
      <c r="F28" s="62">
        <f t="shared" si="4"/>
        <v>0</v>
      </c>
      <c r="G28" s="50">
        <f t="shared" si="3"/>
        <v>0</v>
      </c>
      <c r="H28" s="69"/>
      <c r="I28" s="72"/>
      <c r="J28" s="72"/>
      <c r="K28" s="72"/>
      <c r="L28" s="72"/>
      <c r="M28" s="72"/>
      <c r="N28" s="5"/>
      <c r="O28" s="5"/>
    </row>
    <row r="29" spans="1:23" ht="14.25">
      <c r="A29" s="5"/>
      <c r="B29" s="70" t="s">
        <v>7</v>
      </c>
      <c r="C29" s="66">
        <f>D29-W32</f>
        <v>92.85250000000002</v>
      </c>
      <c r="D29" s="32">
        <f>325*1.2857</f>
        <v>417.8525</v>
      </c>
      <c r="E29" s="60">
        <f t="shared" si="2"/>
        <v>1.3290473918575065</v>
      </c>
      <c r="F29" s="62">
        <f t="shared" si="4"/>
        <v>0.4642805555555556</v>
      </c>
      <c r="G29" s="50">
        <f t="shared" si="3"/>
        <v>0.05420864671066987</v>
      </c>
      <c r="H29" s="69"/>
      <c r="I29" s="72"/>
      <c r="J29" s="72"/>
      <c r="K29" s="72"/>
      <c r="L29" s="72"/>
      <c r="M29" s="72"/>
      <c r="N29" s="5"/>
      <c r="O29" s="5"/>
      <c r="W29" s="32">
        <v>726</v>
      </c>
    </row>
    <row r="30" spans="1:23" ht="14.25">
      <c r="A30" s="5"/>
      <c r="B30" s="70" t="s">
        <v>8</v>
      </c>
      <c r="C30" s="66">
        <f>D30-W33</f>
        <v>107.13750000000005</v>
      </c>
      <c r="D30" s="32">
        <f>375*1.2857</f>
        <v>482.13750000000005</v>
      </c>
      <c r="E30" s="60">
        <f t="shared" si="2"/>
        <v>1.533516221374046</v>
      </c>
      <c r="F30" s="62">
        <f t="shared" si="4"/>
        <v>0.5357083333333333</v>
      </c>
      <c r="G30" s="50">
        <f t="shared" si="3"/>
        <v>0.0625484385123114</v>
      </c>
      <c r="H30" s="69"/>
      <c r="I30" s="72"/>
      <c r="J30" s="72"/>
      <c r="K30" s="72"/>
      <c r="L30" s="72"/>
      <c r="M30" s="72"/>
      <c r="N30" s="5"/>
      <c r="O30" s="5"/>
      <c r="W30" s="32">
        <v>171</v>
      </c>
    </row>
    <row r="31" spans="1:23" ht="14.25">
      <c r="A31" s="5"/>
      <c r="B31" s="70" t="s">
        <v>11</v>
      </c>
      <c r="C31" s="66">
        <f>D31-W34</f>
        <v>324.2695000000001</v>
      </c>
      <c r="D31" s="32">
        <f>1135*1.2857</f>
        <v>1459.2695</v>
      </c>
      <c r="E31" s="60">
        <f t="shared" si="2"/>
        <v>4.641442430025446</v>
      </c>
      <c r="F31" s="62">
        <f t="shared" si="4"/>
        <v>1.6214105555555556</v>
      </c>
      <c r="G31" s="50">
        <f t="shared" si="3"/>
        <v>0.1893132738972625</v>
      </c>
      <c r="H31" s="69"/>
      <c r="I31" s="72"/>
      <c r="J31" s="72"/>
      <c r="K31" s="72"/>
      <c r="L31" s="72"/>
      <c r="M31" s="72"/>
      <c r="N31" s="5"/>
      <c r="O31" s="5"/>
      <c r="W31" s="32">
        <v>0</v>
      </c>
    </row>
    <row r="32" spans="1:23" ht="14.25">
      <c r="A32" s="5"/>
      <c r="B32" s="70" t="s">
        <v>9</v>
      </c>
      <c r="C32" s="66"/>
      <c r="D32" s="32">
        <v>294</v>
      </c>
      <c r="E32" s="60">
        <f t="shared" si="2"/>
        <v>0.935114503816794</v>
      </c>
      <c r="F32" s="62">
        <f t="shared" si="4"/>
        <v>0.32666666666666666</v>
      </c>
      <c r="G32" s="50">
        <f t="shared" si="3"/>
        <v>0.03814107162919198</v>
      </c>
      <c r="H32" s="69"/>
      <c r="I32" s="72"/>
      <c r="J32" s="72"/>
      <c r="K32" s="72"/>
      <c r="L32" s="72"/>
      <c r="M32" s="72"/>
      <c r="N32" s="5"/>
      <c r="O32" s="5"/>
      <c r="W32" s="32">
        <v>325</v>
      </c>
    </row>
    <row r="33" spans="1:23" ht="14.25">
      <c r="A33" s="5"/>
      <c r="B33" s="70" t="s">
        <v>10</v>
      </c>
      <c r="C33" s="66"/>
      <c r="D33" s="32">
        <v>0</v>
      </c>
      <c r="E33" s="60">
        <f t="shared" si="2"/>
        <v>0</v>
      </c>
      <c r="F33" s="62">
        <f t="shared" si="4"/>
        <v>0</v>
      </c>
      <c r="G33" s="50">
        <f t="shared" si="3"/>
        <v>0</v>
      </c>
      <c r="H33" s="69"/>
      <c r="I33" s="72"/>
      <c r="J33" s="72"/>
      <c r="K33" s="72"/>
      <c r="L33" s="72"/>
      <c r="M33" s="72"/>
      <c r="N33" s="5"/>
      <c r="O33" s="5"/>
      <c r="W33" s="32">
        <v>375</v>
      </c>
    </row>
    <row r="34" spans="1:23" ht="14.25">
      <c r="A34" s="5"/>
      <c r="B34" s="70" t="s">
        <v>12</v>
      </c>
      <c r="C34" s="66">
        <f>D34-W37</f>
        <v>149.70680000000004</v>
      </c>
      <c r="D34" s="32">
        <f>524*1.2857</f>
        <v>673.7068</v>
      </c>
      <c r="E34" s="60">
        <f t="shared" si="2"/>
        <v>2.142833333333334</v>
      </c>
      <c r="F34" s="62">
        <f t="shared" si="4"/>
        <v>0.7485631111111112</v>
      </c>
      <c r="G34" s="50">
        <f t="shared" si="3"/>
        <v>0.08740101808120312</v>
      </c>
      <c r="H34" s="69"/>
      <c r="I34" s="72"/>
      <c r="J34" s="72"/>
      <c r="K34" s="72"/>
      <c r="L34" s="72"/>
      <c r="M34" s="72"/>
      <c r="N34" s="5"/>
      <c r="O34" s="5"/>
      <c r="W34" s="32">
        <v>1135</v>
      </c>
    </row>
    <row r="35" spans="1:23" ht="14.25">
      <c r="A35" s="5"/>
      <c r="B35" s="70" t="s">
        <v>14</v>
      </c>
      <c r="C35" s="66"/>
      <c r="D35" s="32">
        <v>0</v>
      </c>
      <c r="E35" s="60">
        <f t="shared" si="2"/>
        <v>0</v>
      </c>
      <c r="F35" s="62">
        <f t="shared" si="4"/>
        <v>0</v>
      </c>
      <c r="G35" s="50">
        <f t="shared" si="3"/>
        <v>0</v>
      </c>
      <c r="H35" s="69"/>
      <c r="I35" s="72"/>
      <c r="J35" s="72"/>
      <c r="K35" s="72"/>
      <c r="L35" s="72"/>
      <c r="M35" s="72"/>
      <c r="N35" s="5"/>
      <c r="O35" s="5"/>
      <c r="W35" s="32">
        <v>294</v>
      </c>
    </row>
    <row r="36" spans="1:23" ht="14.25">
      <c r="A36" s="5"/>
      <c r="B36" s="70" t="s">
        <v>13</v>
      </c>
      <c r="C36" s="66"/>
      <c r="D36" s="32">
        <v>1482</v>
      </c>
      <c r="E36" s="60">
        <f t="shared" si="2"/>
        <v>4.713740458015267</v>
      </c>
      <c r="F36" s="62">
        <f t="shared" si="4"/>
        <v>1.6466666666666667</v>
      </c>
      <c r="G36" s="50">
        <f t="shared" si="3"/>
        <v>0.19226213657980448</v>
      </c>
      <c r="H36" s="69"/>
      <c r="I36" s="72"/>
      <c r="J36" s="72"/>
      <c r="K36" s="72"/>
      <c r="L36" s="72"/>
      <c r="M36" s="72"/>
      <c r="N36" s="5"/>
      <c r="O36" s="5"/>
      <c r="W36" s="32">
        <v>0</v>
      </c>
    </row>
    <row r="37" spans="2:23" ht="14.25">
      <c r="B37" s="70" t="s">
        <v>42</v>
      </c>
      <c r="C37" s="66"/>
      <c r="D37" s="32">
        <v>312</v>
      </c>
      <c r="E37" s="60">
        <f t="shared" si="2"/>
        <v>0.9923664122137406</v>
      </c>
      <c r="F37" s="62">
        <f t="shared" si="4"/>
        <v>0.3466666666666667</v>
      </c>
      <c r="G37" s="50">
        <f t="shared" si="3"/>
        <v>0.04047623927995884</v>
      </c>
      <c r="H37" s="69"/>
      <c r="I37" s="72"/>
      <c r="J37" s="72"/>
      <c r="K37" s="72"/>
      <c r="L37" s="72"/>
      <c r="M37" s="72"/>
      <c r="N37" s="5"/>
      <c r="O37" s="5"/>
      <c r="W37" s="32">
        <v>524</v>
      </c>
    </row>
    <row r="38" spans="1:23" ht="14.25">
      <c r="A38" s="5"/>
      <c r="B38" s="95" t="s">
        <v>15</v>
      </c>
      <c r="C38" s="66"/>
      <c r="D38" s="96"/>
      <c r="E38" s="60">
        <f t="shared" si="2"/>
        <v>0</v>
      </c>
      <c r="F38" s="62">
        <f t="shared" si="4"/>
        <v>0</v>
      </c>
      <c r="G38" s="50">
        <f t="shared" si="3"/>
        <v>0</v>
      </c>
      <c r="H38" s="69"/>
      <c r="I38" s="72"/>
      <c r="J38" s="72"/>
      <c r="K38" s="72"/>
      <c r="L38" s="72"/>
      <c r="M38" s="72"/>
      <c r="N38" s="5"/>
      <c r="O38" s="5"/>
      <c r="W38" s="32">
        <v>0</v>
      </c>
    </row>
    <row r="39" spans="1:23" ht="14.25">
      <c r="A39" s="5"/>
      <c r="B39" s="70" t="s">
        <v>16</v>
      </c>
      <c r="C39" s="66">
        <f>D39-W42</f>
        <v>117.13700000000006</v>
      </c>
      <c r="D39" s="32">
        <f>410*1.2857</f>
        <v>527.1370000000001</v>
      </c>
      <c r="E39" s="60">
        <f t="shared" si="2"/>
        <v>1.6766444020356237</v>
      </c>
      <c r="F39" s="62">
        <f t="shared" si="4"/>
        <v>0.5857077777777778</v>
      </c>
      <c r="G39" s="50">
        <f t="shared" si="3"/>
        <v>0.06838629277346046</v>
      </c>
      <c r="H39" s="69"/>
      <c r="I39" s="72"/>
      <c r="J39" s="72"/>
      <c r="K39" s="72"/>
      <c r="L39" s="72"/>
      <c r="M39" s="72"/>
      <c r="N39" s="5"/>
      <c r="O39" s="5"/>
      <c r="W39" s="32">
        <v>1482</v>
      </c>
    </row>
    <row r="40" spans="1:23" ht="14.25">
      <c r="A40" s="5"/>
      <c r="B40" s="70" t="s">
        <v>17</v>
      </c>
      <c r="C40" s="66"/>
      <c r="D40" s="32">
        <v>75</v>
      </c>
      <c r="E40" s="60">
        <f t="shared" si="2"/>
        <v>0.2385496183206107</v>
      </c>
      <c r="F40" s="62">
        <f t="shared" si="4"/>
        <v>0.08333333333333333</v>
      </c>
      <c r="G40" s="50">
        <f t="shared" si="3"/>
        <v>0.009729865211528566</v>
      </c>
      <c r="H40" s="69"/>
      <c r="I40" s="72"/>
      <c r="J40" s="72"/>
      <c r="K40" s="72"/>
      <c r="L40" s="72"/>
      <c r="M40" s="72"/>
      <c r="N40" s="5"/>
      <c r="O40" s="5"/>
      <c r="W40" s="32">
        <v>312</v>
      </c>
    </row>
    <row r="41" spans="1:23" ht="14.25">
      <c r="A41" s="5"/>
      <c r="B41" s="70" t="s">
        <v>18</v>
      </c>
      <c r="C41" s="66">
        <f>D41-W44</f>
        <v>252.56130000000007</v>
      </c>
      <c r="D41" s="32">
        <f>709*1.2857</f>
        <v>911.5613000000001</v>
      </c>
      <c r="E41" s="60">
        <f t="shared" si="2"/>
        <v>2.89936800254453</v>
      </c>
      <c r="F41" s="62">
        <f t="shared" si="4"/>
        <v>1.012845888888889</v>
      </c>
      <c r="G41" s="50">
        <f t="shared" si="3"/>
        <v>0.11825824774727674</v>
      </c>
      <c r="H41" s="69"/>
      <c r="I41" s="72"/>
      <c r="J41" s="72"/>
      <c r="K41" s="72"/>
      <c r="L41" s="72"/>
      <c r="M41" s="72"/>
      <c r="N41" s="5"/>
      <c r="O41" s="5"/>
      <c r="W41" s="32">
        <v>0</v>
      </c>
    </row>
    <row r="42" spans="1:23" ht="14.25">
      <c r="A42" s="5"/>
      <c r="B42" s="70" t="s">
        <v>19</v>
      </c>
      <c r="C42" s="66"/>
      <c r="D42" s="32">
        <v>0</v>
      </c>
      <c r="E42" s="60">
        <f t="shared" si="2"/>
        <v>0</v>
      </c>
      <c r="F42" s="62">
        <f t="shared" si="4"/>
        <v>0</v>
      </c>
      <c r="G42" s="50">
        <f t="shared" si="3"/>
        <v>0</v>
      </c>
      <c r="H42" s="69"/>
      <c r="I42" s="72"/>
      <c r="J42" s="72"/>
      <c r="K42" s="72"/>
      <c r="L42" s="72"/>
      <c r="M42" s="72"/>
      <c r="N42" s="5"/>
      <c r="O42" s="5"/>
      <c r="W42" s="32">
        <v>410</v>
      </c>
    </row>
    <row r="43" spans="1:23" ht="14.25">
      <c r="A43" s="5"/>
      <c r="B43" s="70" t="s">
        <v>20</v>
      </c>
      <c r="C43" s="66">
        <f>D43-W46</f>
        <v>7.428200000000004</v>
      </c>
      <c r="D43" s="32">
        <f>26*1.2857</f>
        <v>33.428200000000004</v>
      </c>
      <c r="E43" s="60">
        <f t="shared" si="2"/>
        <v>0.10632379134860052</v>
      </c>
      <c r="F43" s="62">
        <f t="shared" si="4"/>
        <v>0.03714244444444445</v>
      </c>
      <c r="G43" s="50">
        <f t="shared" si="3"/>
        <v>0.0043366917368535905</v>
      </c>
      <c r="H43" s="69"/>
      <c r="I43" s="72"/>
      <c r="J43" s="72"/>
      <c r="K43" s="72"/>
      <c r="L43" s="72"/>
      <c r="M43" s="72"/>
      <c r="N43" s="5"/>
      <c r="O43" s="5"/>
      <c r="W43" s="32">
        <v>75</v>
      </c>
    </row>
    <row r="44" spans="1:23" ht="14.25">
      <c r="A44" s="5"/>
      <c r="B44" s="70" t="s">
        <v>38</v>
      </c>
      <c r="C44" s="66"/>
      <c r="D44" s="34">
        <v>0</v>
      </c>
      <c r="E44" s="60">
        <f t="shared" si="2"/>
        <v>0</v>
      </c>
      <c r="F44" s="62">
        <f t="shared" si="4"/>
        <v>0</v>
      </c>
      <c r="G44" s="50">
        <f t="shared" si="3"/>
        <v>0</v>
      </c>
      <c r="H44" s="69"/>
      <c r="I44" s="5"/>
      <c r="J44" s="5"/>
      <c r="K44" s="5"/>
      <c r="L44" s="5"/>
      <c r="M44" s="5"/>
      <c r="N44" s="5"/>
      <c r="O44" s="5"/>
      <c r="W44" s="32">
        <v>659</v>
      </c>
    </row>
    <row r="45" spans="1:23" ht="15" customHeight="1">
      <c r="A45" s="5"/>
      <c r="B45" s="70" t="s">
        <v>21</v>
      </c>
      <c r="C45" s="24"/>
      <c r="D45" s="57">
        <f>D22</f>
        <v>16532.29</v>
      </c>
      <c r="E45" s="58">
        <f t="shared" si="2"/>
        <v>52.58361959287532</v>
      </c>
      <c r="F45" s="9"/>
      <c r="G45" s="69"/>
      <c r="H45" s="69"/>
      <c r="I45" s="69"/>
      <c r="J45" s="69"/>
      <c r="K45" s="69"/>
      <c r="L45" s="5"/>
      <c r="M45" s="5"/>
      <c r="N45" s="5"/>
      <c r="O45" s="5"/>
      <c r="W45" s="32">
        <v>0</v>
      </c>
    </row>
    <row r="46" spans="1:23" ht="14.25">
      <c r="A46" s="5"/>
      <c r="B46" s="70" t="s">
        <v>22</v>
      </c>
      <c r="C46" s="24"/>
      <c r="D46" s="57">
        <f>SUM(D25:D44)</f>
        <v>7708.226000000001</v>
      </c>
      <c r="E46" s="58">
        <f t="shared" si="2"/>
        <v>24.517258269720106</v>
      </c>
      <c r="F46" s="39"/>
      <c r="G46" s="69"/>
      <c r="H46" s="69"/>
      <c r="I46" s="69"/>
      <c r="J46" s="69"/>
      <c r="K46" s="69"/>
      <c r="L46" s="5"/>
      <c r="M46" s="5"/>
      <c r="N46" s="5"/>
      <c r="O46" s="5"/>
      <c r="W46" s="32">
        <v>26</v>
      </c>
    </row>
    <row r="47" spans="1:15" s="1" customFormat="1" ht="14.25">
      <c r="A47" s="7"/>
      <c r="B47" s="40" t="s">
        <v>23</v>
      </c>
      <c r="C47" s="24"/>
      <c r="D47" s="57">
        <f>D45-D46</f>
        <v>8824.064</v>
      </c>
      <c r="E47" s="58">
        <f t="shared" si="2"/>
        <v>28.06636132315522</v>
      </c>
      <c r="F47" s="41"/>
      <c r="G47" s="80"/>
      <c r="H47" s="80"/>
      <c r="I47" s="80"/>
      <c r="J47" s="80"/>
      <c r="K47" s="80"/>
      <c r="L47" s="7"/>
      <c r="M47" s="7"/>
      <c r="N47" s="7"/>
      <c r="O47" s="7"/>
    </row>
    <row r="48" spans="1:15" ht="15" customHeight="1">
      <c r="A48" s="5"/>
      <c r="B48" s="9"/>
      <c r="C48" s="24"/>
      <c r="D48" s="3"/>
      <c r="E48" s="6"/>
      <c r="F48" s="2"/>
      <c r="G48" s="69"/>
      <c r="H48" s="69"/>
      <c r="I48" s="69"/>
      <c r="J48" s="69"/>
      <c r="K48" s="69"/>
      <c r="L48" s="5"/>
      <c r="M48" s="5"/>
      <c r="N48" s="5"/>
      <c r="O48" s="5"/>
    </row>
    <row r="49" spans="1:15" ht="15" customHeight="1">
      <c r="A49" s="5"/>
      <c r="B49" s="7" t="s">
        <v>44</v>
      </c>
      <c r="C49" s="104" t="s">
        <v>67</v>
      </c>
      <c r="D49" s="144" t="s">
        <v>41</v>
      </c>
      <c r="E49" s="104"/>
      <c r="F49" s="100"/>
      <c r="G49" s="93"/>
      <c r="H49" s="69"/>
      <c r="I49" s="69"/>
      <c r="J49" s="69"/>
      <c r="K49" s="69"/>
      <c r="L49" s="5"/>
      <c r="M49" s="5"/>
      <c r="N49" s="5"/>
      <c r="O49" s="5"/>
    </row>
    <row r="50" spans="1:15" ht="14.25">
      <c r="A50" s="5"/>
      <c r="B50" s="10" t="s">
        <v>56</v>
      </c>
      <c r="C50" s="72" t="s">
        <v>66</v>
      </c>
      <c r="D50" s="145"/>
      <c r="E50" s="72" t="s">
        <v>37</v>
      </c>
      <c r="F50" s="100" t="s">
        <v>49</v>
      </c>
      <c r="G50" s="93" t="s">
        <v>74</v>
      </c>
      <c r="H50" s="69"/>
      <c r="I50" s="69"/>
      <c r="J50" s="69"/>
      <c r="K50" s="69"/>
      <c r="L50" s="5"/>
      <c r="M50" s="5"/>
      <c r="N50" s="5"/>
      <c r="O50" s="5"/>
    </row>
    <row r="51" spans="1:15" ht="14.25">
      <c r="A51" s="139"/>
      <c r="B51" s="31" t="s">
        <v>28</v>
      </c>
      <c r="C51" s="32">
        <v>1219</v>
      </c>
      <c r="D51" s="33">
        <v>975</v>
      </c>
      <c r="E51" s="59">
        <f>C51-D51</f>
        <v>244</v>
      </c>
      <c r="F51" s="60">
        <f aca="true" t="shared" si="5" ref="F51:F63">SUM(E51/$C$8)</f>
        <v>0.7760814249363869</v>
      </c>
      <c r="G51" s="60">
        <f>SUM(E51/$C$6)</f>
        <v>0.27111111111111114</v>
      </c>
      <c r="H51" s="69"/>
      <c r="I51" s="69"/>
      <c r="J51" s="69"/>
      <c r="K51" s="69"/>
      <c r="L51" s="5"/>
      <c r="M51" s="5"/>
      <c r="N51" s="5"/>
      <c r="O51" s="5"/>
    </row>
    <row r="52" spans="1:15" ht="14.25">
      <c r="A52" s="139"/>
      <c r="B52" s="31" t="s">
        <v>29</v>
      </c>
      <c r="C52" s="32">
        <v>108</v>
      </c>
      <c r="D52" s="33">
        <v>86</v>
      </c>
      <c r="E52" s="59">
        <f aca="true" t="shared" si="6" ref="E52:E63">C52-D52</f>
        <v>22</v>
      </c>
      <c r="F52" s="60">
        <f t="shared" si="5"/>
        <v>0.06997455470737914</v>
      </c>
      <c r="G52" s="60">
        <f aca="true" t="shared" si="7" ref="G52:G68">SUM(E52/$C$6)</f>
        <v>0.024444444444444446</v>
      </c>
      <c r="H52" s="69"/>
      <c r="I52" s="69"/>
      <c r="J52" s="69"/>
      <c r="K52" s="69"/>
      <c r="L52" s="5"/>
      <c r="M52" s="5"/>
      <c r="N52" s="5"/>
      <c r="O52" s="5"/>
    </row>
    <row r="53" spans="1:15" ht="14.25">
      <c r="A53" s="139"/>
      <c r="B53" s="31" t="s">
        <v>30</v>
      </c>
      <c r="C53" s="32">
        <v>441</v>
      </c>
      <c r="D53" s="33">
        <v>353</v>
      </c>
      <c r="E53" s="59">
        <f t="shared" si="6"/>
        <v>88</v>
      </c>
      <c r="F53" s="60">
        <f t="shared" si="5"/>
        <v>0.27989821882951654</v>
      </c>
      <c r="G53" s="60">
        <f t="shared" si="7"/>
        <v>0.09777777777777778</v>
      </c>
      <c r="H53" s="69"/>
      <c r="I53" s="69"/>
      <c r="J53" s="69"/>
      <c r="K53" s="69"/>
      <c r="L53" s="5"/>
      <c r="M53" s="5"/>
      <c r="N53" s="5"/>
      <c r="O53" s="5"/>
    </row>
    <row r="54" spans="1:15" ht="14.25">
      <c r="A54" s="139"/>
      <c r="B54" s="31" t="s">
        <v>31</v>
      </c>
      <c r="C54" s="32">
        <v>2544</v>
      </c>
      <c r="D54" s="33">
        <v>2035</v>
      </c>
      <c r="E54" s="59">
        <f t="shared" si="6"/>
        <v>509</v>
      </c>
      <c r="F54" s="60">
        <f t="shared" si="5"/>
        <v>1.6189567430025447</v>
      </c>
      <c r="G54" s="60">
        <f t="shared" si="7"/>
        <v>0.5655555555555556</v>
      </c>
      <c r="H54" s="69"/>
      <c r="I54" s="69"/>
      <c r="J54" s="69"/>
      <c r="K54" s="69"/>
      <c r="L54" s="5"/>
      <c r="M54" s="5"/>
      <c r="N54" s="5"/>
      <c r="O54" s="5"/>
    </row>
    <row r="55" spans="1:15" ht="14.25">
      <c r="A55" s="139"/>
      <c r="B55" s="31" t="s">
        <v>43</v>
      </c>
      <c r="C55" s="32">
        <v>1210</v>
      </c>
      <c r="D55" s="33">
        <v>1028</v>
      </c>
      <c r="E55" s="59">
        <f t="shared" si="6"/>
        <v>182</v>
      </c>
      <c r="F55" s="60">
        <f t="shared" si="5"/>
        <v>0.578880407124682</v>
      </c>
      <c r="G55" s="60">
        <f t="shared" si="7"/>
        <v>0.20222222222222222</v>
      </c>
      <c r="H55" s="69"/>
      <c r="I55" s="69"/>
      <c r="J55" s="69"/>
      <c r="K55" s="69"/>
      <c r="L55" s="5"/>
      <c r="M55" s="5"/>
      <c r="N55" s="5"/>
      <c r="O55" s="5"/>
    </row>
    <row r="56" spans="1:15" ht="14.25">
      <c r="A56" s="139"/>
      <c r="B56" s="31" t="s">
        <v>54</v>
      </c>
      <c r="C56" s="32">
        <v>225</v>
      </c>
      <c r="D56" s="33">
        <v>191</v>
      </c>
      <c r="E56" s="59">
        <f t="shared" si="6"/>
        <v>34</v>
      </c>
      <c r="F56" s="60">
        <f t="shared" si="5"/>
        <v>0.10814249363867685</v>
      </c>
      <c r="G56" s="60">
        <f t="shared" si="7"/>
        <v>0.03777777777777778</v>
      </c>
      <c r="H56" s="69"/>
      <c r="I56" s="69"/>
      <c r="J56" s="69"/>
      <c r="K56" s="69"/>
      <c r="L56" s="5"/>
      <c r="M56" s="5"/>
      <c r="N56" s="5"/>
      <c r="O56" s="5"/>
    </row>
    <row r="57" spans="1:15" ht="14.25">
      <c r="A57" s="139"/>
      <c r="B57" s="31" t="s">
        <v>32</v>
      </c>
      <c r="C57" s="32">
        <v>3409</v>
      </c>
      <c r="D57" s="33">
        <v>3324</v>
      </c>
      <c r="E57" s="59">
        <f t="shared" si="6"/>
        <v>85</v>
      </c>
      <c r="F57" s="60">
        <f t="shared" si="5"/>
        <v>0.2703562340966921</v>
      </c>
      <c r="G57" s="60">
        <f t="shared" si="7"/>
        <v>0.09444444444444444</v>
      </c>
      <c r="H57" s="69"/>
      <c r="I57" s="69"/>
      <c r="J57" s="69"/>
      <c r="K57" s="69"/>
      <c r="L57" s="5"/>
      <c r="M57" s="5"/>
      <c r="N57" s="5"/>
      <c r="O57" s="5"/>
    </row>
    <row r="58" spans="1:15" ht="14.25">
      <c r="A58" s="139"/>
      <c r="B58" s="31"/>
      <c r="C58" s="32"/>
      <c r="D58" s="33"/>
      <c r="E58" s="59">
        <f t="shared" si="6"/>
        <v>0</v>
      </c>
      <c r="F58" s="60">
        <f t="shared" si="5"/>
        <v>0</v>
      </c>
      <c r="G58" s="60">
        <f t="shared" si="7"/>
        <v>0</v>
      </c>
      <c r="H58" s="69"/>
      <c r="I58" s="69"/>
      <c r="J58" s="69"/>
      <c r="K58" s="69"/>
      <c r="L58" s="5"/>
      <c r="M58" s="5"/>
      <c r="N58" s="5"/>
      <c r="O58" s="5"/>
    </row>
    <row r="59" spans="1:15" ht="14.25">
      <c r="A59" s="139"/>
      <c r="B59" s="31"/>
      <c r="C59" s="32"/>
      <c r="D59" s="33"/>
      <c r="E59" s="59">
        <f t="shared" si="6"/>
        <v>0</v>
      </c>
      <c r="F59" s="60">
        <f t="shared" si="5"/>
        <v>0</v>
      </c>
      <c r="G59" s="60">
        <f t="shared" si="7"/>
        <v>0</v>
      </c>
      <c r="H59" s="69"/>
      <c r="I59" s="69"/>
      <c r="J59" s="69"/>
      <c r="K59" s="69"/>
      <c r="L59" s="5"/>
      <c r="M59" s="5"/>
      <c r="N59" s="5"/>
      <c r="O59" s="5"/>
    </row>
    <row r="60" spans="1:15" ht="14.25">
      <c r="A60" s="139"/>
      <c r="B60" s="31"/>
      <c r="C60" s="32"/>
      <c r="D60" s="33"/>
      <c r="E60" s="59">
        <f t="shared" si="6"/>
        <v>0</v>
      </c>
      <c r="F60" s="60">
        <f t="shared" si="5"/>
        <v>0</v>
      </c>
      <c r="G60" s="60">
        <f t="shared" si="7"/>
        <v>0</v>
      </c>
      <c r="H60" s="69"/>
      <c r="I60" s="69"/>
      <c r="J60" s="69"/>
      <c r="K60" s="69"/>
      <c r="L60" s="5"/>
      <c r="M60" s="5"/>
      <c r="N60" s="5"/>
      <c r="O60" s="5"/>
    </row>
    <row r="61" spans="1:15" ht="14.25">
      <c r="A61" s="140"/>
      <c r="B61" s="31"/>
      <c r="C61" s="32"/>
      <c r="D61" s="33"/>
      <c r="E61" s="59">
        <f t="shared" si="6"/>
        <v>0</v>
      </c>
      <c r="F61" s="60">
        <f t="shared" si="5"/>
        <v>0</v>
      </c>
      <c r="G61" s="60">
        <f t="shared" si="7"/>
        <v>0</v>
      </c>
      <c r="H61" s="69"/>
      <c r="I61" s="69"/>
      <c r="J61" s="69"/>
      <c r="K61" s="69"/>
      <c r="L61" s="5"/>
      <c r="M61" s="5"/>
      <c r="N61" s="5"/>
      <c r="O61" s="5"/>
    </row>
    <row r="62" spans="1:15" ht="14.25">
      <c r="A62" s="103"/>
      <c r="B62" s="31"/>
      <c r="C62" s="32"/>
      <c r="D62" s="33"/>
      <c r="E62" s="59">
        <f t="shared" si="6"/>
        <v>0</v>
      </c>
      <c r="F62" s="60">
        <f t="shared" si="5"/>
        <v>0</v>
      </c>
      <c r="G62" s="60">
        <f t="shared" si="7"/>
        <v>0</v>
      </c>
      <c r="H62" s="69"/>
      <c r="I62" s="69"/>
      <c r="J62" s="103"/>
      <c r="K62" s="103"/>
      <c r="L62" s="5"/>
      <c r="M62" s="5"/>
      <c r="N62" s="5"/>
      <c r="O62" s="5"/>
    </row>
    <row r="63" spans="1:15" ht="14.25">
      <c r="A63" s="103"/>
      <c r="B63" s="31"/>
      <c r="C63" s="32"/>
      <c r="D63" s="33"/>
      <c r="E63" s="59">
        <f t="shared" si="6"/>
        <v>0</v>
      </c>
      <c r="F63" s="60">
        <f t="shared" si="5"/>
        <v>0</v>
      </c>
      <c r="G63" s="60">
        <f t="shared" si="7"/>
        <v>0</v>
      </c>
      <c r="H63" s="69"/>
      <c r="I63" s="69"/>
      <c r="J63" s="69"/>
      <c r="K63" s="69"/>
      <c r="L63" s="5"/>
      <c r="M63" s="5"/>
      <c r="N63" s="5"/>
      <c r="O63" s="5"/>
    </row>
    <row r="64" spans="1:15" ht="14.25">
      <c r="A64" s="5"/>
      <c r="B64" s="31"/>
      <c r="C64" s="32"/>
      <c r="D64" s="33"/>
      <c r="E64" s="59">
        <f>C64-D64</f>
        <v>0</v>
      </c>
      <c r="F64" s="60">
        <f>SUM(E64/$C$8)</f>
        <v>0</v>
      </c>
      <c r="G64" s="60">
        <f t="shared" si="7"/>
        <v>0</v>
      </c>
      <c r="H64" s="69"/>
      <c r="I64" s="69"/>
      <c r="J64" s="69"/>
      <c r="K64" s="69"/>
      <c r="L64" s="5"/>
      <c r="M64" s="5"/>
      <c r="N64" s="5"/>
      <c r="O64" s="5"/>
    </row>
    <row r="65" spans="1:15" ht="14.25">
      <c r="A65" s="5"/>
      <c r="B65" s="5"/>
      <c r="C65" s="5"/>
      <c r="D65" s="5"/>
      <c r="E65" s="61">
        <f>SUM(E51:E64)</f>
        <v>1164</v>
      </c>
      <c r="F65" s="58">
        <f>SUM(F51:F64)</f>
        <v>3.7022900763358786</v>
      </c>
      <c r="G65" s="60">
        <f t="shared" si="7"/>
        <v>1.2933333333333332</v>
      </c>
      <c r="H65" s="69"/>
      <c r="I65" s="69"/>
      <c r="J65" s="69"/>
      <c r="K65" s="69"/>
      <c r="L65" s="5"/>
      <c r="M65" s="5"/>
      <c r="N65" s="5"/>
      <c r="O65" s="5"/>
    </row>
    <row r="66" spans="1:15" ht="14.25">
      <c r="A66" s="5"/>
      <c r="B66" s="5"/>
      <c r="C66" s="5"/>
      <c r="D66" s="5"/>
      <c r="E66" s="108"/>
      <c r="F66" s="109"/>
      <c r="G66" s="110"/>
      <c r="H66" s="69"/>
      <c r="I66" s="69"/>
      <c r="J66" s="69"/>
      <c r="K66" s="69"/>
      <c r="L66" s="5"/>
      <c r="M66" s="5"/>
      <c r="N66" s="5"/>
      <c r="O66" s="5"/>
    </row>
    <row r="67" spans="1:15" ht="14.25">
      <c r="A67" s="5"/>
      <c r="B67" s="5"/>
      <c r="C67" s="5"/>
      <c r="D67" s="5"/>
      <c r="E67" s="111" t="s">
        <v>33</v>
      </c>
      <c r="F67" s="112" t="s">
        <v>49</v>
      </c>
      <c r="G67" s="113" t="s">
        <v>74</v>
      </c>
      <c r="H67" s="69"/>
      <c r="I67" s="69"/>
      <c r="J67" s="69"/>
      <c r="K67" s="69"/>
      <c r="L67" s="5"/>
      <c r="M67" s="5"/>
      <c r="N67" s="5"/>
      <c r="O67" s="5"/>
    </row>
    <row r="68" spans="1:15" ht="14.25">
      <c r="A68" s="5"/>
      <c r="B68" s="15" t="s">
        <v>71</v>
      </c>
      <c r="C68" s="7"/>
      <c r="D68" s="5"/>
      <c r="E68" s="29">
        <f>D46+E65</f>
        <v>8872.226</v>
      </c>
      <c r="F68" s="28">
        <f>E68/$C$8</f>
        <v>28.219548346055984</v>
      </c>
      <c r="G68" s="82">
        <f t="shared" si="7"/>
        <v>9.858028888888889</v>
      </c>
      <c r="H68" s="69"/>
      <c r="I68" s="69"/>
      <c r="J68" s="69"/>
      <c r="K68" s="69"/>
      <c r="L68" s="5"/>
      <c r="M68" s="5"/>
      <c r="N68" s="5"/>
      <c r="O68" s="5"/>
    </row>
    <row r="69" spans="1:15" ht="14.25">
      <c r="A69" s="5"/>
      <c r="B69" s="41"/>
      <c r="C69" s="7"/>
      <c r="D69" s="5"/>
      <c r="E69" s="20"/>
      <c r="F69" s="21"/>
      <c r="G69" s="69"/>
      <c r="H69" s="69"/>
      <c r="I69" s="69"/>
      <c r="J69" s="69"/>
      <c r="K69" s="69"/>
      <c r="L69" s="5"/>
      <c r="M69" s="5"/>
      <c r="N69" s="5"/>
      <c r="O69" s="5"/>
    </row>
    <row r="70" spans="1:15" ht="14.25">
      <c r="A70" s="5"/>
      <c r="B70" s="18"/>
      <c r="C70" s="11" t="s">
        <v>34</v>
      </c>
      <c r="D70" s="11" t="s">
        <v>35</v>
      </c>
      <c r="E70" s="13" t="s">
        <v>33</v>
      </c>
      <c r="F70" s="14" t="s">
        <v>49</v>
      </c>
      <c r="G70" s="14" t="s">
        <v>75</v>
      </c>
      <c r="H70" s="5"/>
      <c r="I70" s="5"/>
      <c r="J70" s="5"/>
      <c r="K70" s="5"/>
      <c r="L70" s="25"/>
      <c r="M70" s="5"/>
      <c r="N70" s="5"/>
      <c r="O70" s="5"/>
    </row>
    <row r="71" spans="1:15" ht="14.25">
      <c r="A71" s="5"/>
      <c r="B71" s="17" t="s">
        <v>47</v>
      </c>
      <c r="C71" s="30">
        <f>500*1.2857</f>
        <v>642.85</v>
      </c>
      <c r="D71" s="31">
        <v>10</v>
      </c>
      <c r="E71" s="55">
        <f>$C$71*$D$71</f>
        <v>6428.5</v>
      </c>
      <c r="F71" s="56">
        <f>$E$71/$C$8</f>
        <v>20.446882951653947</v>
      </c>
      <c r="G71" s="56">
        <f>$E$71/$C$6</f>
        <v>7.142777777777778</v>
      </c>
      <c r="H71" s="39" t="s">
        <v>53</v>
      </c>
      <c r="I71" s="5"/>
      <c r="J71" s="5"/>
      <c r="K71" s="5"/>
      <c r="L71" s="26"/>
      <c r="M71" s="5"/>
      <c r="N71" s="5"/>
      <c r="O71" s="5"/>
    </row>
    <row r="72" spans="1:15" ht="15">
      <c r="A72" s="5"/>
      <c r="B72" s="19"/>
      <c r="C72" s="118" t="s">
        <v>109</v>
      </c>
      <c r="E72" s="57">
        <f>$E$68+$E$71</f>
        <v>15300.726</v>
      </c>
      <c r="F72" s="58">
        <f>$F$68+$F$71</f>
        <v>48.666431297709934</v>
      </c>
      <c r="G72" s="58">
        <f>$G$68+$G$71</f>
        <v>17.000806666666666</v>
      </c>
      <c r="H72" s="7" t="s">
        <v>45</v>
      </c>
      <c r="I72" s="5"/>
      <c r="J72" s="5"/>
      <c r="K72" s="5"/>
      <c r="L72" s="25"/>
      <c r="M72" s="5"/>
      <c r="N72" s="5"/>
      <c r="O72" s="5"/>
    </row>
    <row r="73" spans="1:15" ht="14.25">
      <c r="A73" s="5"/>
      <c r="B73" s="5"/>
      <c r="C73" s="5"/>
      <c r="D73" s="5"/>
      <c r="E73" s="6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4.25">
      <c r="A74" s="5"/>
      <c r="B74" s="152" t="s">
        <v>102</v>
      </c>
      <c r="C74" s="152"/>
      <c r="D74" s="5"/>
      <c r="E74" s="6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5">
      <c r="A75" s="5"/>
      <c r="B75" s="114"/>
      <c r="C75" s="115">
        <f>D22/G11</f>
        <v>54.58794305739264</v>
      </c>
      <c r="D75" s="119" t="s">
        <v>110</v>
      </c>
      <c r="E75" s="6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4.25">
      <c r="A76" s="5"/>
      <c r="B76" s="5"/>
      <c r="C76" s="5"/>
      <c r="D76" s="5"/>
      <c r="E76" s="6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4.25">
      <c r="A77" s="5"/>
      <c r="B77" s="142" t="s">
        <v>48</v>
      </c>
      <c r="C77" s="143"/>
      <c r="D77" s="5"/>
      <c r="E77" s="47"/>
      <c r="F77" s="103"/>
      <c r="G77" s="5"/>
      <c r="H77" s="5"/>
      <c r="I77" s="5"/>
      <c r="J77" s="5"/>
      <c r="K77" s="5"/>
      <c r="L77" s="5"/>
      <c r="M77" s="5"/>
      <c r="N77" s="5"/>
      <c r="O77" s="5"/>
    </row>
    <row r="78" spans="1:15" ht="15">
      <c r="A78" s="5"/>
      <c r="B78" s="53"/>
      <c r="C78" s="54">
        <f>D22/C8</f>
        <v>52.58361959287532</v>
      </c>
      <c r="D78" s="119" t="s">
        <v>111</v>
      </c>
      <c r="E78" s="47"/>
      <c r="F78" s="103"/>
      <c r="G78" s="5"/>
      <c r="H78" s="5"/>
      <c r="I78" s="5"/>
      <c r="J78" s="5"/>
      <c r="K78" s="5"/>
      <c r="L78" s="5"/>
      <c r="M78" s="5"/>
      <c r="N78" s="5"/>
      <c r="O78" s="5"/>
    </row>
    <row r="79" spans="1:15" ht="14.25">
      <c r="A79" s="5"/>
      <c r="B79" s="5"/>
      <c r="C79" s="5"/>
      <c r="D79" s="5"/>
      <c r="E79" s="47"/>
      <c r="F79" s="103"/>
      <c r="G79" s="5"/>
      <c r="H79" s="5"/>
      <c r="I79" s="5"/>
      <c r="J79" s="5"/>
      <c r="K79" s="5"/>
      <c r="L79" s="5"/>
      <c r="M79" s="5"/>
      <c r="N79" s="5"/>
      <c r="O79" s="5"/>
    </row>
    <row r="80" spans="1:15" ht="14.25">
      <c r="A80" s="5"/>
      <c r="B80" s="73" t="s">
        <v>104</v>
      </c>
      <c r="C80" s="74"/>
      <c r="D80" s="74"/>
      <c r="E80" s="75"/>
      <c r="F80" s="69"/>
      <c r="G80" s="69"/>
      <c r="H80" s="69"/>
      <c r="I80" s="69"/>
      <c r="J80" s="69"/>
      <c r="K80" s="5"/>
      <c r="L80" s="5"/>
      <c r="M80" s="5"/>
      <c r="N80" s="5"/>
      <c r="O80" s="5"/>
    </row>
    <row r="81" spans="1:15" ht="15">
      <c r="A81" s="5"/>
      <c r="B81" s="52">
        <f>D22-E72</f>
        <v>1231.5640000000003</v>
      </c>
      <c r="C81" s="102" t="s">
        <v>70</v>
      </c>
      <c r="D81" s="77"/>
      <c r="E81" s="78"/>
      <c r="F81" s="120" t="s">
        <v>112</v>
      </c>
      <c r="G81" s="69"/>
      <c r="H81" s="69"/>
      <c r="I81" s="69"/>
      <c r="J81" s="69"/>
      <c r="K81" s="5"/>
      <c r="L81" s="5"/>
      <c r="M81" s="5"/>
      <c r="N81" s="5"/>
      <c r="O81" s="5"/>
    </row>
    <row r="82" spans="1:15" ht="14.25">
      <c r="A82" s="5"/>
      <c r="B82" s="6"/>
      <c r="C82" s="8"/>
      <c r="D82" s="5"/>
      <c r="E82" s="5"/>
      <c r="F82" s="69"/>
      <c r="G82" s="69"/>
      <c r="H82" s="69"/>
      <c r="I82" s="69"/>
      <c r="J82" s="69"/>
      <c r="K82" s="5"/>
      <c r="L82" s="5"/>
      <c r="M82" s="5"/>
      <c r="N82" s="5"/>
      <c r="O82" s="5"/>
    </row>
    <row r="83" spans="1:15" ht="14.25">
      <c r="A83" s="5"/>
      <c r="B83" s="149" t="s">
        <v>103</v>
      </c>
      <c r="C83" s="150"/>
      <c r="D83" s="150"/>
      <c r="E83" s="151"/>
      <c r="F83" s="69"/>
      <c r="G83" s="69"/>
      <c r="H83" s="69"/>
      <c r="I83" s="69"/>
      <c r="J83" s="69"/>
      <c r="K83" s="5"/>
      <c r="L83" s="5"/>
      <c r="M83" s="5"/>
      <c r="N83" s="5"/>
      <c r="O83" s="5"/>
    </row>
    <row r="84" spans="1:15" ht="15">
      <c r="A84" s="5"/>
      <c r="B84" s="51">
        <f>B81/C8</f>
        <v>3.9171882951653956</v>
      </c>
      <c r="C84" s="146" t="s">
        <v>107</v>
      </c>
      <c r="D84" s="147"/>
      <c r="E84" s="148"/>
      <c r="F84" s="120" t="s">
        <v>113</v>
      </c>
      <c r="G84" s="69"/>
      <c r="H84" s="69"/>
      <c r="I84" s="47"/>
      <c r="J84" s="69"/>
      <c r="K84" s="5"/>
      <c r="L84" s="5"/>
      <c r="M84" s="5"/>
      <c r="N84" s="5"/>
      <c r="O84" s="5"/>
    </row>
    <row r="85" spans="1:15" ht="14.25">
      <c r="A85" s="5"/>
      <c r="B85" s="5"/>
      <c r="C85" s="5"/>
      <c r="D85" s="5"/>
      <c r="E85" s="6"/>
      <c r="F85" s="69"/>
      <c r="G85" s="69"/>
      <c r="H85" s="69"/>
      <c r="I85" s="69"/>
      <c r="J85" s="69"/>
      <c r="K85" s="5"/>
      <c r="L85" s="5"/>
      <c r="M85" s="5"/>
      <c r="N85" s="5"/>
      <c r="O85" s="5"/>
    </row>
    <row r="86" spans="1:15" ht="14.25">
      <c r="A86" s="5"/>
      <c r="B86" s="132" t="s">
        <v>105</v>
      </c>
      <c r="C86" s="133"/>
      <c r="D86" s="133"/>
      <c r="E86" s="134"/>
      <c r="F86" s="69"/>
      <c r="G86" s="69"/>
      <c r="H86" s="69"/>
      <c r="I86" s="69"/>
      <c r="J86" s="69"/>
      <c r="K86" s="48"/>
      <c r="L86" s="5"/>
      <c r="M86" s="5"/>
      <c r="N86" s="5"/>
      <c r="O86" s="5"/>
    </row>
    <row r="87" spans="1:15" ht="15">
      <c r="A87" s="5"/>
      <c r="B87" s="60">
        <f>B81/C6</f>
        <v>1.3684044444444448</v>
      </c>
      <c r="C87" s="135" t="s">
        <v>106</v>
      </c>
      <c r="D87" s="136"/>
      <c r="E87" s="137"/>
      <c r="F87" s="120" t="s">
        <v>114</v>
      </c>
      <c r="G87" s="69"/>
      <c r="H87" s="69"/>
      <c r="I87" s="69"/>
      <c r="J87" s="69"/>
      <c r="K87" s="49"/>
      <c r="L87" s="5"/>
      <c r="M87" s="5"/>
      <c r="N87" s="5"/>
      <c r="O87" s="5"/>
    </row>
    <row r="88" spans="1:15" ht="14.25">
      <c r="A88" s="5"/>
      <c r="B88" s="138"/>
      <c r="C88" s="138"/>
      <c r="D88" s="48"/>
      <c r="E88" s="5"/>
      <c r="F88" s="69"/>
      <c r="G88" s="69"/>
      <c r="H88" s="69"/>
      <c r="I88" s="69"/>
      <c r="J88" s="69"/>
      <c r="K88" s="48"/>
      <c r="L88" s="5"/>
      <c r="M88" s="5"/>
      <c r="N88" s="5"/>
      <c r="O88" s="5"/>
    </row>
    <row r="89" spans="1:15" ht="14.25">
      <c r="A89" s="5"/>
      <c r="B89" s="83"/>
      <c r="C89" s="84"/>
      <c r="D89" s="85"/>
      <c r="E89" s="84"/>
      <c r="F89" s="69"/>
      <c r="G89" s="69"/>
      <c r="H89" s="69"/>
      <c r="I89" s="69"/>
      <c r="J89" s="69"/>
      <c r="K89" s="5"/>
      <c r="L89" s="5"/>
      <c r="M89" s="5"/>
      <c r="N89" s="5"/>
      <c r="O89" s="5"/>
    </row>
    <row r="90" spans="1:15" ht="14.25">
      <c r="A90" s="5"/>
      <c r="B90" s="86"/>
      <c r="C90" s="87"/>
      <c r="D90" s="87"/>
      <c r="E90" s="88"/>
      <c r="F90" s="69"/>
      <c r="G90" s="69"/>
      <c r="H90" s="69"/>
      <c r="I90" s="69"/>
      <c r="J90" s="69"/>
      <c r="K90" s="5"/>
      <c r="L90" s="5"/>
      <c r="M90" s="5"/>
      <c r="N90" s="5"/>
      <c r="O90" s="5"/>
    </row>
    <row r="91" spans="1:15" ht="14.25">
      <c r="A91" s="5"/>
      <c r="B91" s="89"/>
      <c r="C91" s="87"/>
      <c r="D91" s="87"/>
      <c r="E91" s="88"/>
      <c r="F91" s="69"/>
      <c r="G91" s="69"/>
      <c r="H91" s="69"/>
      <c r="I91" s="69"/>
      <c r="J91" s="69"/>
      <c r="K91" s="5"/>
      <c r="L91" s="5"/>
      <c r="M91" s="5"/>
      <c r="N91" s="5"/>
      <c r="O91" s="5"/>
    </row>
    <row r="92" spans="1:15" ht="14.25">
      <c r="A92" s="5"/>
      <c r="B92" s="89"/>
      <c r="C92" s="90"/>
      <c r="D92" s="90"/>
      <c r="E92" s="88"/>
      <c r="F92" s="69"/>
      <c r="G92" s="69"/>
      <c r="H92" s="69"/>
      <c r="I92" s="69"/>
      <c r="J92" s="69"/>
      <c r="K92" s="5"/>
      <c r="L92" s="5"/>
      <c r="M92" s="5"/>
      <c r="N92" s="5"/>
      <c r="O92" s="5"/>
    </row>
    <row r="93" spans="1:15" ht="14.25">
      <c r="A93" s="5"/>
      <c r="B93" s="5"/>
      <c r="C93" s="5"/>
      <c r="D93" s="5"/>
      <c r="E93" s="6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ht="14.25">
      <c r="A94" s="5"/>
      <c r="B94" s="5"/>
      <c r="C94" s="5"/>
      <c r="D94" s="5"/>
      <c r="E94" s="6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ht="14.25">
      <c r="A95" s="5"/>
      <c r="B95" s="5"/>
      <c r="C95" s="5"/>
      <c r="D95" s="5"/>
      <c r="E95" s="6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ht="14.25">
      <c r="A96" s="5"/>
      <c r="B96" s="5"/>
      <c r="C96" s="5"/>
      <c r="D96" s="5"/>
      <c r="E96" s="6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4.25">
      <c r="A97" s="5"/>
      <c r="B97" s="5"/>
      <c r="C97" s="5"/>
      <c r="D97" s="5"/>
      <c r="E97" s="6"/>
      <c r="F97" s="5"/>
      <c r="G97" s="5"/>
      <c r="H97" s="5"/>
      <c r="I97" s="5"/>
      <c r="J97" s="5"/>
      <c r="K97" s="5"/>
      <c r="L97" s="5"/>
      <c r="N97" s="5"/>
      <c r="O97" s="5"/>
    </row>
    <row r="98" spans="1:15" ht="14.25">
      <c r="A98" s="5"/>
      <c r="B98" s="5"/>
      <c r="C98" s="5"/>
      <c r="D98" s="5"/>
      <c r="E98" s="6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ht="14.25">
      <c r="A99" s="5"/>
      <c r="B99" s="5"/>
      <c r="C99" s="5"/>
      <c r="D99" s="5"/>
      <c r="E99" s="6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4.25">
      <c r="A100" s="5"/>
      <c r="B100" s="5"/>
      <c r="C100" s="5"/>
      <c r="D100" s="5"/>
      <c r="E100" s="6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ht="14.25">
      <c r="A101" s="5"/>
      <c r="B101" s="5"/>
      <c r="C101" s="5"/>
      <c r="D101" s="5"/>
      <c r="E101" s="6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4" ht="14.25">
      <c r="A102" s="5"/>
      <c r="B102" s="5"/>
      <c r="C102" s="5"/>
      <c r="D102" s="5"/>
      <c r="E102" s="6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4.25">
      <c r="A103" s="5"/>
      <c r="B103" s="5"/>
      <c r="C103" s="5"/>
      <c r="D103" s="5"/>
      <c r="E103" s="6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4.25">
      <c r="A104" s="5"/>
      <c r="B104" s="5"/>
      <c r="C104" s="5"/>
      <c r="D104" s="5"/>
      <c r="E104" s="6"/>
      <c r="F104" s="5"/>
      <c r="G104" s="5"/>
      <c r="H104" s="5"/>
      <c r="I104" s="5"/>
      <c r="J104" s="5"/>
      <c r="K104" s="5"/>
      <c r="L104" s="5"/>
      <c r="M104" s="5"/>
      <c r="N104" s="5"/>
    </row>
    <row r="105" spans="1:13" ht="14.25">
      <c r="A105" s="5"/>
      <c r="C105" s="5"/>
      <c r="D105" s="5"/>
      <c r="E105" s="6"/>
      <c r="F105" s="5"/>
      <c r="G105" s="5"/>
      <c r="H105" s="5"/>
      <c r="I105" s="5"/>
      <c r="J105" s="5"/>
      <c r="K105" s="5"/>
      <c r="L105" s="5"/>
      <c r="M105" s="5"/>
    </row>
  </sheetData>
  <sheetProtection/>
  <mergeCells count="10">
    <mergeCell ref="B86:E86"/>
    <mergeCell ref="C87:E87"/>
    <mergeCell ref="B88:C88"/>
    <mergeCell ref="B1:G1"/>
    <mergeCell ref="D49:D50"/>
    <mergeCell ref="A51:A61"/>
    <mergeCell ref="B83:E83"/>
    <mergeCell ref="C84:E84"/>
    <mergeCell ref="B74:C74"/>
    <mergeCell ref="B77:C7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39.8515625" style="0" customWidth="1"/>
    <col min="2" max="2" width="2.28125" style="0" customWidth="1"/>
    <col min="3" max="3" width="17.8515625" style="0" customWidth="1"/>
    <col min="4" max="4" width="2.28125" style="0" customWidth="1"/>
    <col min="5" max="5" width="15.421875" style="0" customWidth="1"/>
    <col min="6" max="6" width="13.140625" style="0" customWidth="1"/>
  </cols>
  <sheetData>
    <row r="1" spans="1:5" ht="21">
      <c r="A1" s="153" t="s">
        <v>77</v>
      </c>
      <c r="B1" s="153"/>
      <c r="C1" s="153"/>
      <c r="D1" s="153"/>
      <c r="E1" s="153"/>
    </row>
    <row r="2" ht="7.5" customHeight="1"/>
    <row r="3" spans="1:5" ht="16.5" customHeight="1">
      <c r="A3" s="121" t="s">
        <v>78</v>
      </c>
      <c r="B3" s="121"/>
      <c r="C3" s="122"/>
      <c r="D3" s="122"/>
      <c r="E3" s="122"/>
    </row>
    <row r="4" spans="1:5" ht="16.5" customHeight="1">
      <c r="A4" s="121" t="s">
        <v>46</v>
      </c>
      <c r="B4" s="121"/>
      <c r="C4" s="123"/>
      <c r="D4" s="121"/>
      <c r="E4" s="121"/>
    </row>
    <row r="5" spans="1:5" ht="16.5" customHeight="1">
      <c r="A5" s="121" t="s">
        <v>72</v>
      </c>
      <c r="B5" s="121"/>
      <c r="C5" s="123"/>
      <c r="D5" s="121"/>
      <c r="E5" s="121"/>
    </row>
    <row r="6" spans="1:5" ht="16.5" customHeight="1">
      <c r="A6" s="124" t="s">
        <v>1</v>
      </c>
      <c r="B6" s="124"/>
      <c r="C6" s="123"/>
      <c r="D6" s="121"/>
      <c r="E6" s="121"/>
    </row>
    <row r="7" spans="1:5" ht="7.5" customHeight="1">
      <c r="A7" s="124"/>
      <c r="B7" s="124"/>
      <c r="C7" s="121"/>
      <c r="D7" s="121"/>
      <c r="E7" s="121"/>
    </row>
    <row r="8" spans="1:5" ht="15">
      <c r="A8" s="125" t="s">
        <v>79</v>
      </c>
      <c r="B8" s="125"/>
      <c r="C8" s="126" t="s">
        <v>80</v>
      </c>
      <c r="D8" s="126"/>
      <c r="E8" s="126" t="s">
        <v>81</v>
      </c>
    </row>
    <row r="9" spans="1:5" ht="16.5" customHeight="1">
      <c r="A9" s="127" t="s">
        <v>82</v>
      </c>
      <c r="B9" s="127"/>
      <c r="C9" s="122"/>
      <c r="D9" s="121"/>
      <c r="E9" s="122"/>
    </row>
    <row r="10" spans="1:5" ht="16.5" customHeight="1">
      <c r="A10" s="127" t="s">
        <v>83</v>
      </c>
      <c r="B10" s="127"/>
      <c r="C10" s="122"/>
      <c r="D10" s="121"/>
      <c r="E10" s="122"/>
    </row>
    <row r="11" spans="1:5" ht="16.5" customHeight="1">
      <c r="A11" s="127" t="s">
        <v>84</v>
      </c>
      <c r="B11" s="127"/>
      <c r="C11" s="122"/>
      <c r="D11" s="121"/>
      <c r="E11" s="122"/>
    </row>
    <row r="12" spans="1:5" ht="16.5" customHeight="1">
      <c r="A12" s="127" t="s">
        <v>85</v>
      </c>
      <c r="B12" s="127"/>
      <c r="C12" s="122"/>
      <c r="D12" s="121"/>
      <c r="E12" s="122"/>
    </row>
    <row r="13" spans="1:5" ht="16.5" customHeight="1">
      <c r="A13" s="127" t="s">
        <v>86</v>
      </c>
      <c r="B13" s="127"/>
      <c r="C13" s="122"/>
      <c r="D13" s="121"/>
      <c r="E13" s="122"/>
    </row>
    <row r="14" spans="1:5" ht="16.5" customHeight="1">
      <c r="A14" s="127" t="s">
        <v>87</v>
      </c>
      <c r="B14" s="127"/>
      <c r="C14" s="122"/>
      <c r="D14" s="121"/>
      <c r="E14" s="122"/>
    </row>
    <row r="15" spans="1:5" ht="16.5" customHeight="1">
      <c r="A15" s="127" t="s">
        <v>27</v>
      </c>
      <c r="B15" s="127"/>
      <c r="C15" s="122"/>
      <c r="D15" s="121"/>
      <c r="E15" s="122"/>
    </row>
    <row r="16" spans="1:5" ht="16.5" customHeight="1">
      <c r="A16" s="127" t="s">
        <v>120</v>
      </c>
      <c r="B16" s="127"/>
      <c r="C16" s="122"/>
      <c r="D16" s="121"/>
      <c r="E16" s="122"/>
    </row>
    <row r="17" spans="1:5" ht="16.5" customHeight="1">
      <c r="A17" s="127" t="s">
        <v>120</v>
      </c>
      <c r="B17" s="127"/>
      <c r="C17" s="122"/>
      <c r="D17" s="121"/>
      <c r="E17" s="122"/>
    </row>
    <row r="18" spans="1:5" ht="16.5" customHeight="1">
      <c r="A18" s="127" t="s">
        <v>120</v>
      </c>
      <c r="B18" s="127"/>
      <c r="C18" s="122"/>
      <c r="D18" s="121"/>
      <c r="E18" s="122"/>
    </row>
    <row r="19" spans="1:5" ht="16.5" customHeight="1">
      <c r="A19" s="127" t="s">
        <v>58</v>
      </c>
      <c r="B19" s="127"/>
      <c r="C19" s="122"/>
      <c r="D19" s="121"/>
      <c r="E19" s="122"/>
    </row>
    <row r="20" spans="1:5" ht="16.5" customHeight="1">
      <c r="A20" s="127" t="s">
        <v>59</v>
      </c>
      <c r="B20" s="127"/>
      <c r="C20" s="122"/>
      <c r="D20" s="121"/>
      <c r="E20" s="122"/>
    </row>
    <row r="21" spans="1:5" ht="16.5" customHeight="1">
      <c r="A21" s="127" t="s">
        <v>3</v>
      </c>
      <c r="B21" s="127"/>
      <c r="C21" s="122"/>
      <c r="D21" s="121"/>
      <c r="E21" s="122"/>
    </row>
    <row r="22" spans="1:5" ht="7.5" customHeight="1">
      <c r="A22" s="124"/>
      <c r="B22" s="124"/>
      <c r="C22" s="121"/>
      <c r="D22" s="121"/>
      <c r="E22" s="121"/>
    </row>
    <row r="23" spans="1:5" ht="16.5" customHeight="1">
      <c r="A23" s="128" t="s">
        <v>5</v>
      </c>
      <c r="B23" s="128"/>
      <c r="C23" s="130" t="s">
        <v>121</v>
      </c>
      <c r="D23" s="121"/>
      <c r="E23" s="121"/>
    </row>
    <row r="24" spans="1:5" ht="16.5" customHeight="1">
      <c r="A24" s="127" t="s">
        <v>40</v>
      </c>
      <c r="B24" s="127"/>
      <c r="C24" s="122"/>
      <c r="D24" s="121"/>
      <c r="E24" s="129"/>
    </row>
    <row r="25" spans="1:5" ht="16.5" customHeight="1">
      <c r="A25" s="127" t="s">
        <v>25</v>
      </c>
      <c r="B25" s="127"/>
      <c r="C25" s="122"/>
      <c r="D25" s="121"/>
      <c r="E25" s="129"/>
    </row>
    <row r="26" spans="1:5" ht="16.5" customHeight="1">
      <c r="A26" s="127" t="s">
        <v>76</v>
      </c>
      <c r="B26" s="127"/>
      <c r="C26" s="122"/>
      <c r="D26" s="121"/>
      <c r="E26" s="129"/>
    </row>
    <row r="27" spans="1:5" ht="16.5" customHeight="1">
      <c r="A27" s="127" t="s">
        <v>6</v>
      </c>
      <c r="B27" s="127"/>
      <c r="C27" s="122"/>
      <c r="D27" s="121"/>
      <c r="E27" s="129"/>
    </row>
    <row r="28" spans="1:5" ht="16.5" customHeight="1">
      <c r="A28" s="127" t="s">
        <v>7</v>
      </c>
      <c r="B28" s="127"/>
      <c r="C28" s="122"/>
      <c r="D28" s="121"/>
      <c r="E28" s="129"/>
    </row>
    <row r="29" spans="1:5" ht="16.5" customHeight="1">
      <c r="A29" s="127" t="s">
        <v>8</v>
      </c>
      <c r="B29" s="127"/>
      <c r="C29" s="122"/>
      <c r="D29" s="121"/>
      <c r="E29" s="129"/>
    </row>
    <row r="30" spans="1:5" ht="16.5" customHeight="1">
      <c r="A30" s="127" t="s">
        <v>11</v>
      </c>
      <c r="B30" s="127"/>
      <c r="C30" s="122"/>
      <c r="D30" s="121"/>
      <c r="E30" s="129"/>
    </row>
    <row r="31" spans="1:5" ht="16.5" customHeight="1">
      <c r="A31" s="127" t="s">
        <v>9</v>
      </c>
      <c r="B31" s="127"/>
      <c r="C31" s="122"/>
      <c r="D31" s="121"/>
      <c r="E31" s="129"/>
    </row>
    <row r="32" spans="1:5" ht="16.5" customHeight="1">
      <c r="A32" s="127" t="s">
        <v>10</v>
      </c>
      <c r="B32" s="127"/>
      <c r="C32" s="122"/>
      <c r="D32" s="121"/>
      <c r="E32" s="129"/>
    </row>
    <row r="33" spans="1:5" ht="16.5" customHeight="1">
      <c r="A33" s="127" t="s">
        <v>12</v>
      </c>
      <c r="B33" s="127"/>
      <c r="C33" s="122"/>
      <c r="D33" s="121"/>
      <c r="E33" s="129"/>
    </row>
    <row r="34" spans="1:5" ht="16.5" customHeight="1">
      <c r="A34" s="127" t="s">
        <v>14</v>
      </c>
      <c r="B34" s="127"/>
      <c r="C34" s="122"/>
      <c r="D34" s="121"/>
      <c r="E34" s="129"/>
    </row>
    <row r="35" spans="1:5" ht="16.5" customHeight="1">
      <c r="A35" s="127" t="s">
        <v>13</v>
      </c>
      <c r="B35" s="127"/>
      <c r="C35" s="122"/>
      <c r="D35" s="121"/>
      <c r="E35" s="129"/>
    </row>
    <row r="36" spans="1:5" ht="16.5" customHeight="1">
      <c r="A36" s="127" t="s">
        <v>42</v>
      </c>
      <c r="B36" s="127"/>
      <c r="C36" s="122"/>
      <c r="D36" s="121"/>
      <c r="E36" s="129"/>
    </row>
    <row r="37" spans="1:5" ht="16.5" customHeight="1">
      <c r="A37" s="127" t="s">
        <v>15</v>
      </c>
      <c r="B37" s="127"/>
      <c r="C37" s="122"/>
      <c r="D37" s="121"/>
      <c r="E37" s="129"/>
    </row>
    <row r="38" spans="1:5" ht="16.5" customHeight="1">
      <c r="A38" s="127" t="s">
        <v>16</v>
      </c>
      <c r="B38" s="127"/>
      <c r="C38" s="122"/>
      <c r="D38" s="121"/>
      <c r="E38" s="129"/>
    </row>
    <row r="39" spans="1:5" ht="16.5" customHeight="1">
      <c r="A39" s="127" t="s">
        <v>17</v>
      </c>
      <c r="B39" s="127"/>
      <c r="C39" s="122"/>
      <c r="D39" s="121"/>
      <c r="E39" s="129"/>
    </row>
    <row r="40" spans="1:5" ht="16.5" customHeight="1">
      <c r="A40" s="127" t="s">
        <v>18</v>
      </c>
      <c r="B40" s="127"/>
      <c r="C40" s="122"/>
      <c r="D40" s="121"/>
      <c r="E40" s="129"/>
    </row>
    <row r="41" spans="1:5" ht="16.5" customHeight="1">
      <c r="A41" s="127" t="s">
        <v>19</v>
      </c>
      <c r="B41" s="127"/>
      <c r="C41" s="122"/>
      <c r="D41" s="121"/>
      <c r="E41" s="129"/>
    </row>
    <row r="42" spans="1:5" ht="16.5" customHeight="1">
      <c r="A42" s="127" t="s">
        <v>20</v>
      </c>
      <c r="B42" s="127"/>
      <c r="C42" s="122"/>
      <c r="D42" s="121"/>
      <c r="E42" s="129"/>
    </row>
    <row r="43" spans="1:5" ht="16.5" customHeight="1">
      <c r="A43" s="127" t="s">
        <v>38</v>
      </c>
      <c r="B43" s="127"/>
      <c r="C43" s="122"/>
      <c r="D43" s="121"/>
      <c r="E43" s="129"/>
    </row>
    <row r="44" spans="1:5" ht="16.5" customHeight="1">
      <c r="A44" s="127" t="s">
        <v>88</v>
      </c>
      <c r="B44" s="127"/>
      <c r="C44" s="123"/>
      <c r="D44" s="121"/>
      <c r="E44" s="129"/>
    </row>
    <row r="45" spans="1:5" ht="15.75" customHeight="1">
      <c r="A45" s="154" t="s">
        <v>89</v>
      </c>
      <c r="B45" s="154"/>
      <c r="C45" s="154"/>
      <c r="D45" s="154"/>
      <c r="E45" s="154"/>
    </row>
    <row r="46" spans="1:5" ht="7.5" customHeight="1">
      <c r="A46" s="127"/>
      <c r="B46" s="127"/>
      <c r="C46" s="121"/>
      <c r="D46" s="121"/>
      <c r="E46" s="121"/>
    </row>
    <row r="47" spans="1:5" ht="15">
      <c r="A47" s="128" t="s">
        <v>90</v>
      </c>
      <c r="B47" s="127"/>
      <c r="C47" s="121"/>
      <c r="D47" s="121"/>
      <c r="E47" s="121"/>
    </row>
    <row r="48" spans="1:5" ht="15">
      <c r="A48" s="127" t="s">
        <v>56</v>
      </c>
      <c r="B48" s="127"/>
      <c r="C48" s="121" t="s">
        <v>91</v>
      </c>
      <c r="D48" s="121"/>
      <c r="E48" s="121" t="s">
        <v>92</v>
      </c>
    </row>
    <row r="49" spans="1:5" ht="20.25" customHeight="1">
      <c r="A49" s="122"/>
      <c r="B49" s="121"/>
      <c r="C49" s="122"/>
      <c r="D49" s="121"/>
      <c r="E49" s="122"/>
    </row>
    <row r="50" spans="1:5" ht="20.25" customHeight="1">
      <c r="A50" s="122"/>
      <c r="B50" s="121"/>
      <c r="C50" s="122"/>
      <c r="D50" s="121"/>
      <c r="E50" s="122"/>
    </row>
    <row r="51" spans="1:5" ht="20.25" customHeight="1">
      <c r="A51" s="122"/>
      <c r="B51" s="121"/>
      <c r="C51" s="122"/>
      <c r="D51" s="121"/>
      <c r="E51" s="122"/>
    </row>
    <row r="52" spans="1:5" ht="20.25" customHeight="1">
      <c r="A52" s="122"/>
      <c r="B52" s="121"/>
      <c r="C52" s="122"/>
      <c r="D52" s="121"/>
      <c r="E52" s="122"/>
    </row>
    <row r="53" spans="1:5" ht="20.25" customHeight="1">
      <c r="A53" s="122"/>
      <c r="B53" s="121"/>
      <c r="C53" s="122"/>
      <c r="D53" s="121"/>
      <c r="E53" s="122"/>
    </row>
    <row r="54" spans="1:5" ht="20.25" customHeight="1">
      <c r="A54" s="122"/>
      <c r="B54" s="121"/>
      <c r="C54" s="122"/>
      <c r="D54" s="121"/>
      <c r="E54" s="122"/>
    </row>
    <row r="55" spans="1:5" ht="20.25" customHeight="1">
      <c r="A55" s="122"/>
      <c r="B55" s="121"/>
      <c r="C55" s="122"/>
      <c r="D55" s="121"/>
      <c r="E55" s="122"/>
    </row>
    <row r="56" spans="1:5" ht="20.25" customHeight="1">
      <c r="A56" s="122"/>
      <c r="B56" s="121"/>
      <c r="C56" s="122"/>
      <c r="D56" s="121"/>
      <c r="E56" s="122"/>
    </row>
    <row r="57" spans="1:5" ht="20.25" customHeight="1">
      <c r="A57" s="122"/>
      <c r="B57" s="121"/>
      <c r="C57" s="122"/>
      <c r="D57" s="121"/>
      <c r="E57" s="122"/>
    </row>
    <row r="58" spans="1:5" ht="20.25" customHeight="1">
      <c r="A58" s="122"/>
      <c r="B58" s="121"/>
      <c r="C58" s="122"/>
      <c r="D58" s="121"/>
      <c r="E58" s="122"/>
    </row>
    <row r="59" spans="1:5" ht="15">
      <c r="A59" s="121"/>
      <c r="B59" s="121"/>
      <c r="C59" s="121"/>
      <c r="D59" s="121"/>
      <c r="E59" s="121"/>
    </row>
    <row r="60" spans="1:5" ht="15">
      <c r="A60" s="155" t="s">
        <v>119</v>
      </c>
      <c r="B60" s="155"/>
      <c r="C60" s="155"/>
      <c r="D60" s="121"/>
      <c r="E60" s="121"/>
    </row>
    <row r="61" spans="1:5" ht="20.25" customHeight="1">
      <c r="A61" s="122"/>
      <c r="B61" s="121"/>
      <c r="C61" s="121"/>
      <c r="D61" s="121"/>
      <c r="E61" s="121"/>
    </row>
    <row r="62" spans="1:5" ht="7.5" customHeight="1">
      <c r="A62" s="121"/>
      <c r="B62" s="121"/>
      <c r="C62" s="121"/>
      <c r="D62" s="121"/>
      <c r="E62" s="121"/>
    </row>
    <row r="63" spans="1:5" ht="20.25" customHeight="1">
      <c r="A63" s="121" t="s">
        <v>93</v>
      </c>
      <c r="B63" s="121"/>
      <c r="C63" s="122"/>
      <c r="D63" s="121"/>
      <c r="E63" s="121"/>
    </row>
    <row r="64" spans="1:5" ht="20.25" customHeight="1">
      <c r="A64" s="121" t="s">
        <v>101</v>
      </c>
      <c r="B64" s="121"/>
      <c r="C64" s="122"/>
      <c r="D64" s="121"/>
      <c r="E64" s="121"/>
    </row>
    <row r="65" spans="1:5" ht="15">
      <c r="A65" s="121" t="s">
        <v>100</v>
      </c>
      <c r="B65" s="121"/>
      <c r="C65" s="121"/>
      <c r="D65" s="121"/>
      <c r="E65" s="121"/>
    </row>
    <row r="66" spans="1:5" ht="15">
      <c r="A66" s="121"/>
      <c r="B66" s="121"/>
      <c r="C66" s="121"/>
      <c r="D66" s="121"/>
      <c r="E66" s="121"/>
    </row>
    <row r="67" spans="1:5" ht="15">
      <c r="A67" s="121" t="s">
        <v>94</v>
      </c>
      <c r="B67" s="121"/>
      <c r="C67" s="126" t="s">
        <v>115</v>
      </c>
      <c r="D67" s="121"/>
      <c r="E67" s="121"/>
    </row>
    <row r="68" spans="1:5" ht="15">
      <c r="A68" s="121" t="s">
        <v>95</v>
      </c>
      <c r="B68" s="121"/>
      <c r="C68" s="126" t="s">
        <v>116</v>
      </c>
      <c r="D68" s="121"/>
      <c r="E68" s="121"/>
    </row>
    <row r="69" spans="1:5" ht="15">
      <c r="A69" s="121" t="s">
        <v>96</v>
      </c>
      <c r="B69" s="121"/>
      <c r="C69" s="126" t="s">
        <v>117</v>
      </c>
      <c r="D69" s="121"/>
      <c r="E69" s="121"/>
    </row>
    <row r="70" spans="1:5" ht="15">
      <c r="A70" s="121" t="s">
        <v>97</v>
      </c>
      <c r="B70" s="121"/>
      <c r="C70" s="126" t="s">
        <v>118</v>
      </c>
      <c r="D70" s="121"/>
      <c r="E70" s="121"/>
    </row>
    <row r="71" spans="1:5" ht="15">
      <c r="A71" s="121" t="s">
        <v>98</v>
      </c>
      <c r="B71" s="121"/>
      <c r="C71" s="121"/>
      <c r="D71" s="121"/>
      <c r="E71" s="121"/>
    </row>
    <row r="72" spans="1:5" ht="15">
      <c r="A72" s="121"/>
      <c r="B72" s="121"/>
      <c r="C72" s="121"/>
      <c r="D72" s="121"/>
      <c r="E72" s="121"/>
    </row>
    <row r="73" spans="1:5" ht="15">
      <c r="A73" s="121" t="s">
        <v>99</v>
      </c>
      <c r="B73" s="121"/>
      <c r="C73" s="121"/>
      <c r="D73" s="121"/>
      <c r="E73" s="121"/>
    </row>
  </sheetData>
  <sheetProtection/>
  <mergeCells count="3">
    <mergeCell ref="A1:E1"/>
    <mergeCell ref="A45:E45"/>
    <mergeCell ref="A60:C6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Mantey</dc:creator>
  <cp:keywords/>
  <dc:description/>
  <cp:lastModifiedBy>James Isleib</cp:lastModifiedBy>
  <cp:lastPrinted>2010-01-15T17:42:46Z</cp:lastPrinted>
  <dcterms:created xsi:type="dcterms:W3CDTF">2009-11-13T17:38:34Z</dcterms:created>
  <dcterms:modified xsi:type="dcterms:W3CDTF">2017-03-01T14:54:12Z</dcterms:modified>
  <cp:category/>
  <cp:version/>
  <cp:contentType/>
  <cp:contentStatus/>
</cp:coreProperties>
</file>