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<sst xmlns="http://schemas.openxmlformats.org/spreadsheetml/2006/main" count="58" uniqueCount="51">
  <si>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</si>
  <si>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</si>
  <si>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</si>
  <si>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</si>
  <si>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</si>
  <si>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</si>
  <si>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</si>
  <si>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</si>
  <si>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</si>
  <si>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</si>
  <si>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</si>
  <si>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</si>
  <si>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</si>
  <si>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</si>
  <si>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</si>
  <si>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</si>
  <si>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</si>
  <si>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</si>
  <si>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</si>
  <si>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</si>
  <si>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</si>
  <si>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</si>
  <si>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</si>
  <si>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</si>
  <si>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</si>
  <si>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</si>
  <si>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</si>
  <si>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</si>
  <si>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</si>
  <si>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</si>
  <si>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</si>
  <si>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</si>
  <si>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</si>
  <si>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</si>
  <si>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</si>
  <si>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</si>
  <si>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</si>
  <si>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</si>
  <si>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</si>
  <si>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</si>
  <si>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</si>
  <si>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</si>
  <si>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</si>
  <si>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</si>
  <si>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</si>
  <si>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</si>
  <si>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</si>
  <si>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</si>
  <si>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</si>
  <si>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4 tower valley 9'dropped rotators</t>
  </si>
  <si>
    <t>Climax 6.29.09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</si>
</sst>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9">
                  <c:v>105</c:v>
                </c:pt>
                <c:pt idx="10">
                  <c:v>80</c:v>
                </c:pt>
                <c:pt idx="11">
                  <c:v>95</c:v>
                </c:pt>
                <c:pt idx="12">
                  <c:v>85</c:v>
                </c:pt>
                <c:pt idx="13">
                  <c:v>110</c:v>
                </c:pt>
                <c:pt idx="14">
                  <c:v>100</c:v>
                </c:pt>
                <c:pt idx="15">
                  <c:v>75</c:v>
                </c:pt>
                <c:pt idx="16">
                  <c:v>90</c:v>
                </c:pt>
                <c:pt idx="17">
                  <c:v>80</c:v>
                </c:pt>
                <c:pt idx="18">
                  <c:v>70</c:v>
                </c:pt>
                <c:pt idx="19">
                  <c:v>70</c:v>
                </c:pt>
                <c:pt idx="20">
                  <c:v>95</c:v>
                </c:pt>
                <c:pt idx="21">
                  <c:v>70</c:v>
                </c:pt>
                <c:pt idx="22">
                  <c:v>85</c:v>
                </c:pt>
                <c:pt idx="23">
                  <c:v>105</c:v>
                </c:pt>
                <c:pt idx="24">
                  <c:v>85</c:v>
                </c:pt>
                <c:pt idx="25">
                  <c:v>95</c:v>
                </c:pt>
                <c:pt idx="26">
                  <c:v>95</c:v>
                </c:pt>
                <c:pt idx="27">
                  <c:v>100</c:v>
                </c:pt>
                <c:pt idx="28">
                  <c:v>90</c:v>
                </c:pt>
                <c:pt idx="29">
                  <c:v>80</c:v>
                </c:pt>
                <c:pt idx="30">
                  <c:v>90</c:v>
                </c:pt>
                <c:pt idx="31">
                  <c:v>55</c:v>
                </c:pt>
                <c:pt idx="32">
                  <c:v>60</c:v>
                </c:pt>
                <c:pt idx="33">
                  <c:v>45</c:v>
                </c:pt>
                <c:pt idx="34">
                  <c:v>120</c:v>
                </c:pt>
                <c:pt idx="35">
                  <c:v>80</c:v>
                </c:pt>
                <c:pt idx="36">
                  <c:v>90</c:v>
                </c:pt>
                <c:pt idx="37">
                  <c:v>120</c:v>
                </c:pt>
                <c:pt idx="38">
                  <c:v>80</c:v>
                </c:pt>
                <c:pt idx="39">
                  <c:v>70</c:v>
                </c:pt>
                <c:pt idx="40">
                  <c:v>75</c:v>
                </c:pt>
                <c:pt idx="41">
                  <c:v>105</c:v>
                </c:pt>
                <c:pt idx="42">
                  <c:v>80</c:v>
                </c:pt>
                <c:pt idx="43">
                  <c:v>95</c:v>
                </c:pt>
                <c:pt idx="44">
                  <c:v>90</c:v>
                </c:pt>
                <c:pt idx="45">
                  <c:v>80</c:v>
                </c:pt>
                <c:pt idx="46">
                  <c:v>70</c:v>
                </c:pt>
                <c:pt idx="47">
                  <c:v>85</c:v>
                </c:pt>
                <c:pt idx="48">
                  <c:v>105</c:v>
                </c:pt>
                <c:pt idx="49">
                  <c:v>65</c:v>
                </c:pt>
                <c:pt idx="50">
                  <c:v>70</c:v>
                </c:pt>
                <c:pt idx="51">
                  <c:v>90</c:v>
                </c:pt>
                <c:pt idx="52">
                  <c:v>70</c:v>
                </c:pt>
                <c:pt idx="53">
                  <c:v>70</c:v>
                </c:pt>
                <c:pt idx="54">
                  <c:v>80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95</c:v>
                </c:pt>
                <c:pt idx="59">
                  <c:v>85</c:v>
                </c:pt>
                <c:pt idx="60">
                  <c:v>95</c:v>
                </c:pt>
                <c:pt idx="61">
                  <c:v>120</c:v>
                </c:pt>
                <c:pt idx="62">
                  <c:v>95</c:v>
                </c:pt>
                <c:pt idx="63">
                  <c:v>115</c:v>
                </c:pt>
                <c:pt idx="64">
                  <c:v>100</c:v>
                </c:pt>
                <c:pt idx="65">
                  <c:v>110</c:v>
                </c:pt>
                <c:pt idx="66">
                  <c:v>75</c:v>
                </c:pt>
                <c:pt idx="67">
                  <c:v>145</c:v>
                </c:pt>
                <c:pt idx="68">
                  <c:v>190</c:v>
                </c:pt>
                <c:pt idx="69">
                  <c:v>190</c:v>
                </c:pt>
                <c:pt idx="70">
                  <c:v>215</c:v>
                </c:pt>
                <c:pt idx="71">
                  <c:v>100</c:v>
                </c:pt>
                <c:pt idx="72">
                  <c:v>110</c:v>
                </c:pt>
                <c:pt idx="73">
                  <c:v>70</c:v>
                </c:pt>
              </c:numCache>
            </c:numRef>
          </c:yVal>
          <c:smooth val="0"/>
        </c:ser>
        <c:axId val="59452655"/>
        <c:axId val="65311848"/>
      </c:scatterChart>
      <c:valAx>
        <c:axId val="5945265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11848"/>
        <c:crosses val="autoZero"/>
        <c:crossBetween val="midCat"/>
        <c:dispUnits/>
      </c:val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52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0.1515</cdr:y>
    </cdr:from>
    <cdr:to>
      <cdr:x>0.2865</cdr:x>
      <cdr:y>0.7895</cdr:y>
    </cdr:to>
    <cdr:sp>
      <cdr:nvSpPr>
        <cdr:cNvPr id="1" name="Line 4"/>
        <cdr:cNvSpPr>
          <a:spLocks/>
        </cdr:cNvSpPr>
      </cdr:nvSpPr>
      <cdr:spPr>
        <a:xfrm>
          <a:off x="2476500" y="895350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0.08025</cdr:y>
    </cdr:from>
    <cdr:to>
      <cdr:x>0.64125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0.11425</cdr:y>
    </cdr:from>
    <cdr:to>
      <cdr:x>0.3195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762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0.433</cdr:x>
      <cdr:y>0.1485</cdr:y>
    </cdr:from>
    <cdr:to>
      <cdr:x>0.4375</cdr:x>
      <cdr:y>0.788</cdr:y>
    </cdr:to>
    <cdr:sp>
      <cdr:nvSpPr>
        <cdr:cNvPr id="4" name="Line 12"/>
        <cdr:cNvSpPr>
          <a:spLocks/>
        </cdr:cNvSpPr>
      </cdr:nvSpPr>
      <cdr:spPr>
        <a:xfrm flipH="1" flipV="1">
          <a:off x="3752850" y="876300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0.11975</cdr:y>
    </cdr:from>
    <cdr:to>
      <cdr:x>0.50975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86175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0.5615</cdr:x>
      <cdr:y>0.109</cdr:y>
    </cdr:from>
    <cdr:to>
      <cdr:x>0.56975</cdr:x>
      <cdr:y>0.785</cdr:y>
    </cdr:to>
    <cdr:sp>
      <cdr:nvSpPr>
        <cdr:cNvPr id="6" name="Line 16"/>
        <cdr:cNvSpPr>
          <a:spLocks/>
        </cdr:cNvSpPr>
      </cdr:nvSpPr>
      <cdr:spPr>
        <a:xfrm flipH="1" flipV="1">
          <a:off x="4857750" y="6381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0.157</cdr:y>
    </cdr:from>
    <cdr:to>
      <cdr:x>0.72925</cdr:x>
      <cdr:y>0.7865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0.087</cdr:y>
    </cdr:from>
    <cdr:to>
      <cdr:x>0.80425</cdr:x>
      <cdr:y>0.1205</cdr:y>
    </cdr:to>
    <cdr:sp>
      <cdr:nvSpPr>
        <cdr:cNvPr id="8" name="Text Box 19"/>
        <cdr:cNvSpPr txBox="1">
          <a:spLocks noChangeArrowheads="1"/>
        </cdr:cNvSpPr>
      </cdr:nvSpPr>
      <cdr:spPr>
        <a:xfrm>
          <a:off x="6229350" y="5143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F199" sqref="F19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75.47183878156171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-0.17402700303194324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0.6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17.5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18</v>
      </c>
      <c r="J11" s="38" t="s">
        <v>48</v>
      </c>
      <c r="K11" s="60">
        <f>(60/H12)</f>
        <v>1.4199099898935224</v>
      </c>
      <c r="M11" s="14"/>
    </row>
    <row r="12" spans="2:13" ht="12.75">
      <c r="B12" s="38" t="s">
        <v>36</v>
      </c>
      <c r="H12" s="48">
        <f>(H11/J14)</f>
        <v>42.25619963734415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1.0819714122988642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0.42597299696805674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85.4225352112676</v>
      </c>
    </row>
    <row r="17" spans="3:10" ht="12.75">
      <c r="C17" s="14" t="s">
        <v>37</v>
      </c>
      <c r="D17" s="47">
        <v>71</v>
      </c>
      <c r="E17" s="30"/>
      <c r="H17" s="27" t="s">
        <v>19</v>
      </c>
      <c r="J17" s="58">
        <f>0.7*(D206/D18)</f>
        <v>53.068749999999994</v>
      </c>
    </row>
    <row r="18" spans="3:10" ht="12.75">
      <c r="C18" s="14" t="s">
        <v>38</v>
      </c>
      <c r="D18" s="51">
        <v>80</v>
      </c>
      <c r="E18" s="1"/>
      <c r="H18" s="14" t="s">
        <v>25</v>
      </c>
      <c r="J18" s="56">
        <f>K$206</f>
        <v>37.90871212121212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85.4225352112676</v>
      </c>
      <c r="F25" s="3"/>
      <c r="G25" s="4">
        <f>(D25+E25)/$J$19</f>
        <v>1.1097142690244757</v>
      </c>
      <c r="H25" s="4">
        <f aca="true" t="shared" si="1" ref="H25:H56">G25/2.54</f>
        <v>0.43689538150569907</v>
      </c>
      <c r="I25" s="5">
        <f aca="true" t="shared" si="2" ref="I25:I56">(G25/$J$13)</f>
        <v>1.0256410256410253</v>
      </c>
      <c r="J25" s="9">
        <f aca="true" t="shared" si="3" ref="J25:J56">IF(C25&gt;0,I25-1,0)</f>
        <v>0.025641025641025328</v>
      </c>
      <c r="K25" s="7">
        <f>(((C25+(D15/2))^2)*3.1416)/43560</f>
        <v>0.01622727272727273</v>
      </c>
      <c r="L25" s="5">
        <f>(K25/K$206)</f>
        <v>0.0004280618311533889</v>
      </c>
      <c r="M25" s="6">
        <f aca="true" t="shared" si="4" ref="M25:M56">L25*I25</f>
        <v>0.0004390377755419372</v>
      </c>
      <c r="N25" s="2"/>
      <c r="O25">
        <f>(D25+E25)*C25</f>
        <v>854.225352112676</v>
      </c>
      <c r="P25">
        <f aca="true" t="shared" si="5" ref="P25:P56">C25*ABS(D25-O$207)</f>
        <v>980.2010311488413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85.4225352112676</v>
      </c>
      <c r="F26" s="3"/>
      <c r="G26" s="4">
        <f>(D26+E26)/$J$19</f>
        <v>1.1097142690244757</v>
      </c>
      <c r="H26" s="4">
        <f t="shared" si="1"/>
        <v>0.43689538150569907</v>
      </c>
      <c r="I26" s="5">
        <f t="shared" si="2"/>
        <v>1.0256410256410253</v>
      </c>
      <c r="J26" s="9">
        <f t="shared" si="3"/>
        <v>0.025641025641025328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0.0007609988109393579</v>
      </c>
      <c r="M26" s="6">
        <f t="shared" si="4"/>
        <v>0.0007805116009634437</v>
      </c>
      <c r="O26">
        <f aca="true" t="shared" si="8" ref="O26:O89">(D26+E26)*C26</f>
        <v>1708.450704225352</v>
      </c>
      <c r="P26">
        <f t="shared" si="5"/>
        <v>1960.4020622976825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85.4225352112676</v>
      </c>
      <c r="F27" s="3"/>
      <c r="G27" s="4">
        <f aca="true" t="shared" si="9" ref="G27:G90">(D27+E27)/$J$19</f>
        <v>1.1097142690244757</v>
      </c>
      <c r="H27" s="4">
        <f t="shared" si="1"/>
        <v>0.43689538150569907</v>
      </c>
      <c r="I27" s="5">
        <f t="shared" si="2"/>
        <v>1.0256410256410253</v>
      </c>
      <c r="J27" s="9">
        <f t="shared" si="3"/>
        <v>0.025641025641025328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0.0011414982164090369</v>
      </c>
      <c r="M27" s="6">
        <f t="shared" si="4"/>
        <v>0.0011707674014451656</v>
      </c>
      <c r="O27">
        <f t="shared" si="8"/>
        <v>2562.676056338028</v>
      </c>
      <c r="P27">
        <f t="shared" si="5"/>
        <v>2940.603093446524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85.4225352112676</v>
      </c>
      <c r="F28" s="3"/>
      <c r="G28" s="4">
        <f t="shared" si="9"/>
        <v>1.1097142690244757</v>
      </c>
      <c r="H28" s="4">
        <f t="shared" si="1"/>
        <v>0.43689538150569907</v>
      </c>
      <c r="I28" s="5">
        <f t="shared" si="2"/>
        <v>1.0256410256410253</v>
      </c>
      <c r="J28" s="9">
        <f t="shared" si="3"/>
        <v>0.025641025641025328</v>
      </c>
      <c r="K28" s="7">
        <f t="shared" si="10"/>
        <v>0.05769696969696969</v>
      </c>
      <c r="L28" s="5">
        <f t="shared" si="7"/>
        <v>0.0015219976218787158</v>
      </c>
      <c r="M28" s="6">
        <f t="shared" si="4"/>
        <v>0.0015610232019268875</v>
      </c>
      <c r="O28">
        <f t="shared" si="8"/>
        <v>3416.901408450704</v>
      </c>
      <c r="P28">
        <f t="shared" si="5"/>
        <v>3920.804124595365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85.4225352112676</v>
      </c>
      <c r="F29" s="3"/>
      <c r="G29" s="4">
        <f t="shared" si="9"/>
        <v>1.1097142690244757</v>
      </c>
      <c r="H29" s="4">
        <f t="shared" si="1"/>
        <v>0.43689538150569907</v>
      </c>
      <c r="I29" s="5">
        <f t="shared" si="2"/>
        <v>1.0256410256410253</v>
      </c>
      <c r="J29" s="9">
        <f t="shared" si="3"/>
        <v>0.025641025641025328</v>
      </c>
      <c r="K29" s="7">
        <f t="shared" si="10"/>
        <v>0.07212121212121214</v>
      </c>
      <c r="L29" s="5">
        <f t="shared" si="7"/>
        <v>0.0019024970273483954</v>
      </c>
      <c r="M29" s="6">
        <f t="shared" si="4"/>
        <v>0.0019512790024086102</v>
      </c>
      <c r="O29">
        <f t="shared" si="8"/>
        <v>4271.12676056338</v>
      </c>
      <c r="P29">
        <f t="shared" si="5"/>
        <v>4901.005155744206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85.4225352112676</v>
      </c>
      <c r="F30" s="3"/>
      <c r="G30" s="4">
        <f t="shared" si="9"/>
        <v>1.1097142690244757</v>
      </c>
      <c r="H30" s="4">
        <f t="shared" si="1"/>
        <v>0.43689538150569907</v>
      </c>
      <c r="I30" s="5">
        <f t="shared" si="2"/>
        <v>1.0256410256410253</v>
      </c>
      <c r="J30" s="9">
        <f t="shared" si="3"/>
        <v>0.025641025641025328</v>
      </c>
      <c r="K30" s="7">
        <f t="shared" si="10"/>
        <v>0.08654545454545454</v>
      </c>
      <c r="L30" s="5">
        <f t="shared" si="7"/>
        <v>0.0022829964328180737</v>
      </c>
      <c r="M30" s="6">
        <f t="shared" si="4"/>
        <v>0.002341534802890331</v>
      </c>
      <c r="O30">
        <f t="shared" si="8"/>
        <v>5125.352112676056</v>
      </c>
      <c r="P30">
        <f t="shared" si="5"/>
        <v>5881.206186893048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85.4225352112676</v>
      </c>
      <c r="F31" s="3"/>
      <c r="G31" s="4">
        <f t="shared" si="9"/>
        <v>1.1097142690244757</v>
      </c>
      <c r="H31" s="4">
        <f t="shared" si="1"/>
        <v>0.43689538150569907</v>
      </c>
      <c r="I31" s="5">
        <f t="shared" si="2"/>
        <v>1.0256410256410253</v>
      </c>
      <c r="J31" s="9">
        <f t="shared" si="3"/>
        <v>0.025641025641025328</v>
      </c>
      <c r="K31" s="7">
        <f t="shared" si="10"/>
        <v>0.10096969696969699</v>
      </c>
      <c r="L31" s="5">
        <f t="shared" si="7"/>
        <v>0.002663495838287753</v>
      </c>
      <c r="M31" s="6">
        <f t="shared" si="4"/>
        <v>0.0027317906033720537</v>
      </c>
      <c r="O31">
        <f t="shared" si="8"/>
        <v>5979.577464788732</v>
      </c>
      <c r="P31">
        <f t="shared" si="5"/>
        <v>6861.407218041889</v>
      </c>
    </row>
    <row r="32" spans="1:16" ht="13.5" thickBot="1">
      <c r="A32" s="3">
        <f t="shared" si="6"/>
        <v>8</v>
      </c>
      <c r="B32" s="3"/>
      <c r="C32" s="12">
        <v>80</v>
      </c>
      <c r="D32" s="43">
        <v>105</v>
      </c>
      <c r="E32" s="42">
        <f t="shared" si="0"/>
        <v>0</v>
      </c>
      <c r="F32" s="3"/>
      <c r="G32" s="4">
        <f t="shared" si="9"/>
        <v>1.3640428484051883</v>
      </c>
      <c r="H32" s="4">
        <f t="shared" si="1"/>
        <v>0.5370247434666096</v>
      </c>
      <c r="I32" s="5">
        <f t="shared" si="2"/>
        <v>1.260701376117699</v>
      </c>
      <c r="J32" s="9">
        <f t="shared" si="3"/>
        <v>0.26070137611769906</v>
      </c>
      <c r="K32" s="7">
        <f t="shared" si="10"/>
        <v>0.11539393939393944</v>
      </c>
      <c r="L32" s="5">
        <f t="shared" si="7"/>
        <v>0.003043995243757433</v>
      </c>
      <c r="M32" s="6">
        <f t="shared" si="4"/>
        <v>0.0038375689927007263</v>
      </c>
      <c r="O32">
        <f t="shared" si="8"/>
        <v>8400</v>
      </c>
      <c r="P32">
        <f t="shared" si="5"/>
        <v>558.3917508092702</v>
      </c>
    </row>
    <row r="33" spans="1:16" ht="13.5" thickBot="1">
      <c r="A33" s="3">
        <f t="shared" si="6"/>
        <v>9</v>
      </c>
      <c r="B33" s="3"/>
      <c r="C33" s="12">
        <v>90</v>
      </c>
      <c r="D33" s="43">
        <v>80</v>
      </c>
      <c r="E33" s="42">
        <f t="shared" si="0"/>
        <v>0</v>
      </c>
      <c r="F33" s="3"/>
      <c r="G33" s="4">
        <f t="shared" si="9"/>
        <v>1.0392707416420481</v>
      </c>
      <c r="H33" s="4">
        <f t="shared" si="1"/>
        <v>0.409161709307893</v>
      </c>
      <c r="I33" s="5">
        <f t="shared" si="2"/>
        <v>0.960534381803961</v>
      </c>
      <c r="J33" s="9">
        <f t="shared" si="3"/>
        <v>-0.039465618196039</v>
      </c>
      <c r="K33" s="7">
        <f t="shared" si="10"/>
        <v>0.12981818181818172</v>
      </c>
      <c r="L33" s="5">
        <f t="shared" si="7"/>
        <v>0.0034244946492271084</v>
      </c>
      <c r="M33" s="6">
        <f t="shared" si="4"/>
        <v>0.0032893448508863328</v>
      </c>
      <c r="O33">
        <f t="shared" si="8"/>
        <v>7200</v>
      </c>
      <c r="P33">
        <f t="shared" si="5"/>
        <v>1621.809280339571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9"/>
        <v>1.2341340056999321</v>
      </c>
      <c r="H34" s="4">
        <f t="shared" si="1"/>
        <v>0.4858795298031229</v>
      </c>
      <c r="I34" s="5">
        <f t="shared" si="2"/>
        <v>1.1406345783922036</v>
      </c>
      <c r="J34" s="9">
        <f t="shared" si="3"/>
        <v>0.1406345783922036</v>
      </c>
      <c r="K34" s="7">
        <f t="shared" si="10"/>
        <v>0.14424242424242428</v>
      </c>
      <c r="L34" s="5">
        <f t="shared" si="7"/>
        <v>0.003804994054696791</v>
      </c>
      <c r="M34" s="6">
        <f t="shared" si="4"/>
        <v>0.0043401077893639155</v>
      </c>
      <c r="O34">
        <f t="shared" si="8"/>
        <v>9500</v>
      </c>
      <c r="P34">
        <f t="shared" si="5"/>
        <v>302.01031148841224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85</v>
      </c>
      <c r="E35" s="42">
        <f t="shared" si="0"/>
        <v>0</v>
      </c>
      <c r="F35" s="3"/>
      <c r="G35" s="4">
        <f t="shared" si="9"/>
        <v>1.1042251629946762</v>
      </c>
      <c r="H35" s="4">
        <f t="shared" si="1"/>
        <v>0.4347343161396363</v>
      </c>
      <c r="I35" s="5">
        <f t="shared" si="2"/>
        <v>1.0205677806667086</v>
      </c>
      <c r="J35" s="9">
        <f t="shared" si="3"/>
        <v>0.020567780666708613</v>
      </c>
      <c r="K35" s="7">
        <f t="shared" si="10"/>
        <v>0.15866666666666662</v>
      </c>
      <c r="L35" s="5">
        <f t="shared" si="7"/>
        <v>0.004185493460166468</v>
      </c>
      <c r="M35" s="6">
        <f t="shared" si="4"/>
        <v>0.004271579771637115</v>
      </c>
      <c r="O35">
        <f t="shared" si="8"/>
        <v>9350</v>
      </c>
      <c r="P35">
        <f t="shared" si="5"/>
        <v>1432.2113426372534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110</v>
      </c>
      <c r="E36" s="42">
        <f t="shared" si="0"/>
        <v>0</v>
      </c>
      <c r="F36" s="3"/>
      <c r="G36" s="4">
        <f t="shared" si="9"/>
        <v>1.4289972697578162</v>
      </c>
      <c r="H36" s="4">
        <f t="shared" si="1"/>
        <v>0.5625973502983528</v>
      </c>
      <c r="I36" s="5">
        <f t="shared" si="2"/>
        <v>1.3207347749804463</v>
      </c>
      <c r="J36" s="9">
        <f t="shared" si="3"/>
        <v>0.32073477498044634</v>
      </c>
      <c r="K36" s="7">
        <f t="shared" si="10"/>
        <v>0.17309090909090918</v>
      </c>
      <c r="L36" s="5">
        <f t="shared" si="7"/>
        <v>0.00456599286563615</v>
      </c>
      <c r="M36" s="6">
        <f t="shared" si="4"/>
        <v>0.006030465559958284</v>
      </c>
      <c r="O36">
        <f t="shared" si="8"/>
        <v>13200</v>
      </c>
      <c r="P36">
        <f t="shared" si="5"/>
        <v>1437.5876262139054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100</v>
      </c>
      <c r="E37" s="42">
        <f t="shared" si="0"/>
        <v>0</v>
      </c>
      <c r="F37" s="3"/>
      <c r="G37" s="4">
        <f t="shared" si="9"/>
        <v>1.2990884270525602</v>
      </c>
      <c r="H37" s="4">
        <f t="shared" si="1"/>
        <v>0.5114521366348662</v>
      </c>
      <c r="I37" s="5">
        <f t="shared" si="2"/>
        <v>1.2006679772549513</v>
      </c>
      <c r="J37" s="9">
        <f t="shared" si="3"/>
        <v>0.20066797725495134</v>
      </c>
      <c r="K37" s="7">
        <f t="shared" si="10"/>
        <v>0.1875151515151514</v>
      </c>
      <c r="L37" s="5">
        <f t="shared" si="7"/>
        <v>0.004946492271105824</v>
      </c>
      <c r="M37" s="6">
        <f t="shared" si="4"/>
        <v>0.00593909486965588</v>
      </c>
      <c r="O37">
        <f t="shared" si="8"/>
        <v>13000</v>
      </c>
      <c r="P37">
        <f t="shared" si="5"/>
        <v>257.38659506506406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75</v>
      </c>
      <c r="E38" s="42">
        <f t="shared" si="0"/>
        <v>0</v>
      </c>
      <c r="F38" s="3"/>
      <c r="G38" s="4">
        <f t="shared" si="9"/>
        <v>0.9743163202894202</v>
      </c>
      <c r="H38" s="4">
        <f t="shared" si="1"/>
        <v>0.3835891024761497</v>
      </c>
      <c r="I38" s="5">
        <f t="shared" si="2"/>
        <v>0.9005009829412135</v>
      </c>
      <c r="J38" s="9">
        <f t="shared" si="3"/>
        <v>-0.0994990170587865</v>
      </c>
      <c r="K38" s="7">
        <f t="shared" si="10"/>
        <v>0.20193939393939409</v>
      </c>
      <c r="L38" s="5">
        <f t="shared" si="7"/>
        <v>0.00532699167657551</v>
      </c>
      <c r="M38" s="6">
        <f t="shared" si="4"/>
        <v>0.004796961240875909</v>
      </c>
      <c r="O38">
        <f t="shared" si="8"/>
        <v>10500</v>
      </c>
      <c r="P38">
        <f t="shared" si="5"/>
        <v>3222.8144360837773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90</v>
      </c>
      <c r="E39" s="42">
        <f t="shared" si="0"/>
        <v>0</v>
      </c>
      <c r="F39" s="3"/>
      <c r="G39" s="4">
        <f t="shared" si="9"/>
        <v>1.1691795843473043</v>
      </c>
      <c r="H39" s="4">
        <f t="shared" si="1"/>
        <v>0.46030692297137965</v>
      </c>
      <c r="I39" s="5">
        <f t="shared" si="2"/>
        <v>1.0806011795294563</v>
      </c>
      <c r="J39" s="9">
        <f t="shared" si="3"/>
        <v>0.08060117952945633</v>
      </c>
      <c r="K39" s="7">
        <f t="shared" si="10"/>
        <v>0.2163636363636363</v>
      </c>
      <c r="L39" s="5">
        <f t="shared" si="7"/>
        <v>0.0057074910820451834</v>
      </c>
      <c r="M39" s="6">
        <f t="shared" si="4"/>
        <v>0.006167521595411878</v>
      </c>
      <c r="O39">
        <f t="shared" si="8"/>
        <v>13500</v>
      </c>
      <c r="P39">
        <f t="shared" si="5"/>
        <v>1203.0154672326184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80</v>
      </c>
      <c r="E40" s="42">
        <f t="shared" si="0"/>
        <v>0</v>
      </c>
      <c r="F40" s="3"/>
      <c r="G40" s="4">
        <f t="shared" si="9"/>
        <v>1.0392707416420481</v>
      </c>
      <c r="H40" s="4">
        <f t="shared" si="1"/>
        <v>0.409161709307893</v>
      </c>
      <c r="I40" s="5">
        <f t="shared" si="2"/>
        <v>0.960534381803961</v>
      </c>
      <c r="J40" s="9">
        <f t="shared" si="3"/>
        <v>-0.039465618196039</v>
      </c>
      <c r="K40" s="7">
        <f t="shared" si="10"/>
        <v>0.23078787878787876</v>
      </c>
      <c r="L40" s="5">
        <f t="shared" si="7"/>
        <v>0.006087990487514863</v>
      </c>
      <c r="M40" s="6">
        <f t="shared" si="4"/>
        <v>0.005847724179353485</v>
      </c>
      <c r="O40">
        <f t="shared" si="8"/>
        <v>12800</v>
      </c>
      <c r="P40">
        <f t="shared" si="5"/>
        <v>2883.2164983814596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0.8404675840784659</v>
      </c>
      <c r="J41" s="9">
        <f t="shared" si="3"/>
        <v>-0.1595324159215341</v>
      </c>
      <c r="K41" s="7">
        <f t="shared" si="10"/>
        <v>0.245212121212121</v>
      </c>
      <c r="L41" s="5">
        <f t="shared" si="7"/>
        <v>0.006468489892984537</v>
      </c>
      <c r="M41" s="6">
        <f t="shared" si="4"/>
        <v>0.005436556072992688</v>
      </c>
      <c r="O41">
        <f t="shared" si="8"/>
        <v>11900</v>
      </c>
      <c r="P41">
        <f t="shared" si="5"/>
        <v>4763.417529530301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70</v>
      </c>
      <c r="E42" s="42">
        <f t="shared" si="0"/>
        <v>0</v>
      </c>
      <c r="F42" s="3"/>
      <c r="G42" s="4">
        <f t="shared" si="9"/>
        <v>0.9093618989367921</v>
      </c>
      <c r="H42" s="4">
        <f t="shared" si="1"/>
        <v>0.35801649564440635</v>
      </c>
      <c r="I42" s="5">
        <f t="shared" si="2"/>
        <v>0.8404675840784659</v>
      </c>
      <c r="J42" s="9">
        <f t="shared" si="3"/>
        <v>-0.1595324159215341</v>
      </c>
      <c r="K42" s="7">
        <f t="shared" si="10"/>
        <v>0.25963636363636367</v>
      </c>
      <c r="L42" s="5">
        <f t="shared" si="7"/>
        <v>0.006848989298454222</v>
      </c>
      <c r="M42" s="6">
        <f t="shared" si="4"/>
        <v>0.005756353489051087</v>
      </c>
      <c r="O42">
        <f t="shared" si="8"/>
        <v>12600</v>
      </c>
      <c r="P42">
        <f t="shared" si="5"/>
        <v>5043.618560679142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95</v>
      </c>
      <c r="E43" s="42">
        <f t="shared" si="0"/>
        <v>0</v>
      </c>
      <c r="F43" s="3"/>
      <c r="G43" s="4">
        <f t="shared" si="9"/>
        <v>1.2341340056999321</v>
      </c>
      <c r="H43" s="4">
        <f t="shared" si="1"/>
        <v>0.4858795298031229</v>
      </c>
      <c r="I43" s="5">
        <f t="shared" si="2"/>
        <v>1.1406345783922036</v>
      </c>
      <c r="J43" s="9">
        <f t="shared" si="3"/>
        <v>0.1406345783922036</v>
      </c>
      <c r="K43" s="7">
        <f t="shared" si="10"/>
        <v>0.2740606060606061</v>
      </c>
      <c r="L43" s="5">
        <f t="shared" si="7"/>
        <v>0.007229488703923902</v>
      </c>
      <c r="M43" s="6">
        <f t="shared" si="4"/>
        <v>0.008246204799791438</v>
      </c>
      <c r="O43">
        <f t="shared" si="8"/>
        <v>18050</v>
      </c>
      <c r="P43">
        <f t="shared" si="5"/>
        <v>573.8195918279832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70</v>
      </c>
      <c r="E44" s="42">
        <f t="shared" si="0"/>
        <v>0</v>
      </c>
      <c r="F44" s="3"/>
      <c r="G44" s="4">
        <f t="shared" si="9"/>
        <v>0.9093618989367921</v>
      </c>
      <c r="H44" s="4">
        <f t="shared" si="1"/>
        <v>0.35801649564440635</v>
      </c>
      <c r="I44" s="5">
        <f t="shared" si="2"/>
        <v>0.8404675840784659</v>
      </c>
      <c r="J44" s="9">
        <f t="shared" si="3"/>
        <v>-0.1595324159215341</v>
      </c>
      <c r="K44" s="7">
        <f t="shared" si="10"/>
        <v>0.28848484848484857</v>
      </c>
      <c r="L44" s="5">
        <f t="shared" si="7"/>
        <v>0.007609988109393582</v>
      </c>
      <c r="M44" s="6">
        <f t="shared" si="4"/>
        <v>0.0063959483211678755</v>
      </c>
      <c r="O44">
        <f t="shared" si="8"/>
        <v>14000</v>
      </c>
      <c r="P44">
        <f t="shared" si="5"/>
        <v>5604.020622976825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85</v>
      </c>
      <c r="E45" s="42">
        <f t="shared" si="0"/>
        <v>0</v>
      </c>
      <c r="F45" s="3"/>
      <c r="G45" s="4">
        <f t="shared" si="9"/>
        <v>1.1042251629946762</v>
      </c>
      <c r="H45" s="4">
        <f t="shared" si="1"/>
        <v>0.4347343161396363</v>
      </c>
      <c r="I45" s="5">
        <f t="shared" si="2"/>
        <v>1.0205677806667086</v>
      </c>
      <c r="J45" s="9">
        <f t="shared" si="3"/>
        <v>0.020567780666708613</v>
      </c>
      <c r="K45" s="7">
        <f t="shared" si="10"/>
        <v>0.3029090909090906</v>
      </c>
      <c r="L45" s="5">
        <f t="shared" si="7"/>
        <v>0.00799048751486325</v>
      </c>
      <c r="M45" s="6">
        <f t="shared" si="4"/>
        <v>0.00815483410948903</v>
      </c>
      <c r="O45">
        <f t="shared" si="8"/>
        <v>17850</v>
      </c>
      <c r="P45">
        <f t="shared" si="5"/>
        <v>2734.2216541256657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105</v>
      </c>
      <c r="E46" s="42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1.260701376117699</v>
      </c>
      <c r="J46" s="9">
        <f t="shared" si="3"/>
        <v>0.26070137611769906</v>
      </c>
      <c r="K46" s="7">
        <f t="shared" si="10"/>
        <v>0.3173333333333339</v>
      </c>
      <c r="L46" s="5">
        <f t="shared" si="7"/>
        <v>0.008370986920332953</v>
      </c>
      <c r="M46" s="6">
        <f t="shared" si="4"/>
        <v>0.010553314729927012</v>
      </c>
      <c r="O46">
        <f t="shared" si="8"/>
        <v>23100</v>
      </c>
      <c r="P46">
        <f t="shared" si="5"/>
        <v>1535.5773147254931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85</v>
      </c>
      <c r="E47" s="42">
        <f t="shared" si="0"/>
        <v>0</v>
      </c>
      <c r="F47" s="3"/>
      <c r="G47" s="4">
        <f t="shared" si="9"/>
        <v>1.1042251629946762</v>
      </c>
      <c r="H47" s="4">
        <f t="shared" si="1"/>
        <v>0.4347343161396363</v>
      </c>
      <c r="I47" s="5">
        <f t="shared" si="2"/>
        <v>1.0205677806667086</v>
      </c>
      <c r="J47" s="9">
        <f t="shared" si="3"/>
        <v>0.020567780666708613</v>
      </c>
      <c r="K47" s="7">
        <f t="shared" si="10"/>
        <v>0.33175757575757503</v>
      </c>
      <c r="L47" s="5">
        <f t="shared" si="7"/>
        <v>0.008751486325802598</v>
      </c>
      <c r="M47" s="6">
        <f t="shared" si="4"/>
        <v>0.008931484977059406</v>
      </c>
      <c r="O47">
        <f t="shared" si="8"/>
        <v>19550</v>
      </c>
      <c r="P47">
        <f t="shared" si="5"/>
        <v>2994.623716423348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95</v>
      </c>
      <c r="E48" s="42">
        <f t="shared" si="0"/>
        <v>0</v>
      </c>
      <c r="F48" s="3"/>
      <c r="G48" s="4">
        <f t="shared" si="9"/>
        <v>1.2341340056999321</v>
      </c>
      <c r="H48" s="4">
        <f t="shared" si="1"/>
        <v>0.4858795298031229</v>
      </c>
      <c r="I48" s="5">
        <f t="shared" si="2"/>
        <v>1.1406345783922036</v>
      </c>
      <c r="J48" s="9">
        <f t="shared" si="3"/>
        <v>0.1406345783922036</v>
      </c>
      <c r="K48" s="7">
        <f t="shared" si="10"/>
        <v>0.34618181818181926</v>
      </c>
      <c r="L48" s="5">
        <f t="shared" si="7"/>
        <v>0.009131985731272324</v>
      </c>
      <c r="M48" s="6">
        <f t="shared" si="4"/>
        <v>0.010416258694473426</v>
      </c>
      <c r="O48">
        <f t="shared" si="8"/>
        <v>22800</v>
      </c>
      <c r="P48">
        <f t="shared" si="5"/>
        <v>724.8247475721894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95</v>
      </c>
      <c r="E49" s="42">
        <f t="shared" si="0"/>
        <v>0</v>
      </c>
      <c r="F49" s="3"/>
      <c r="G49" s="4">
        <f t="shared" si="9"/>
        <v>1.2341340056999321</v>
      </c>
      <c r="H49" s="4">
        <f t="shared" si="1"/>
        <v>0.4858795298031229</v>
      </c>
      <c r="I49" s="5">
        <f t="shared" si="2"/>
        <v>1.1406345783922036</v>
      </c>
      <c r="J49" s="9">
        <f t="shared" si="3"/>
        <v>0.1406345783922036</v>
      </c>
      <c r="K49" s="7">
        <f t="shared" si="10"/>
        <v>0.3606060606060604</v>
      </c>
      <c r="L49" s="5">
        <f t="shared" si="7"/>
        <v>0.009512485136741968</v>
      </c>
      <c r="M49" s="6">
        <f t="shared" si="4"/>
        <v>0.010850269473409778</v>
      </c>
      <c r="O49">
        <f t="shared" si="8"/>
        <v>23750</v>
      </c>
      <c r="P49">
        <f t="shared" si="5"/>
        <v>755.0257787210306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100</v>
      </c>
      <c r="E50" s="42">
        <f t="shared" si="0"/>
        <v>0</v>
      </c>
      <c r="F50" s="3"/>
      <c r="G50" s="4">
        <f t="shared" si="9"/>
        <v>1.2990884270525602</v>
      </c>
      <c r="H50" s="4">
        <f t="shared" si="1"/>
        <v>0.5114521366348662</v>
      </c>
      <c r="I50" s="5">
        <f t="shared" si="2"/>
        <v>1.2006679772549513</v>
      </c>
      <c r="J50" s="9">
        <f t="shared" si="3"/>
        <v>0.20066797725495134</v>
      </c>
      <c r="K50" s="7">
        <f t="shared" si="10"/>
        <v>0.3750303030303028</v>
      </c>
      <c r="L50" s="5">
        <f t="shared" si="7"/>
        <v>0.009892984542211648</v>
      </c>
      <c r="M50" s="6">
        <f t="shared" si="4"/>
        <v>0.01187818973931176</v>
      </c>
      <c r="O50">
        <f t="shared" si="8"/>
        <v>26000</v>
      </c>
      <c r="P50">
        <f t="shared" si="5"/>
        <v>514.7731901301281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90</v>
      </c>
      <c r="E51" s="42">
        <f t="shared" si="0"/>
        <v>0</v>
      </c>
      <c r="F51" s="3"/>
      <c r="G51" s="4">
        <f t="shared" si="9"/>
        <v>1.1691795843473043</v>
      </c>
      <c r="H51" s="4">
        <f t="shared" si="1"/>
        <v>0.46030692297137965</v>
      </c>
      <c r="I51" s="5">
        <f t="shared" si="2"/>
        <v>1.0806011795294563</v>
      </c>
      <c r="J51" s="9">
        <f t="shared" si="3"/>
        <v>0.08060117952945633</v>
      </c>
      <c r="K51" s="7">
        <f t="shared" si="10"/>
        <v>0.3894545454545453</v>
      </c>
      <c r="L51" s="5">
        <f t="shared" si="7"/>
        <v>0.010273483947681327</v>
      </c>
      <c r="M51" s="6">
        <f t="shared" si="4"/>
        <v>0.011101538871741378</v>
      </c>
      <c r="O51">
        <f t="shared" si="8"/>
        <v>24300</v>
      </c>
      <c r="P51">
        <f t="shared" si="5"/>
        <v>2165.427841018713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80</v>
      </c>
      <c r="E52" s="42">
        <f t="shared" si="0"/>
        <v>0</v>
      </c>
      <c r="F52" s="3"/>
      <c r="G52" s="4">
        <f t="shared" si="9"/>
        <v>1.0392707416420481</v>
      </c>
      <c r="H52" s="4">
        <f t="shared" si="1"/>
        <v>0.409161709307893</v>
      </c>
      <c r="I52" s="5">
        <f t="shared" si="2"/>
        <v>0.960534381803961</v>
      </c>
      <c r="J52" s="9">
        <f t="shared" si="3"/>
        <v>-0.039465618196039</v>
      </c>
      <c r="K52" s="7">
        <f t="shared" si="10"/>
        <v>0.4038787878787877</v>
      </c>
      <c r="L52" s="5">
        <f t="shared" si="7"/>
        <v>0.010653983353151007</v>
      </c>
      <c r="M52" s="6">
        <f t="shared" si="4"/>
        <v>0.010233517313868594</v>
      </c>
      <c r="O52">
        <f t="shared" si="8"/>
        <v>22400</v>
      </c>
      <c r="P52">
        <f t="shared" si="5"/>
        <v>5045.628872167555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1.0806011795294563</v>
      </c>
      <c r="J53" s="9">
        <f t="shared" si="3"/>
        <v>0.08060117952945633</v>
      </c>
      <c r="K53" s="7">
        <f t="shared" si="10"/>
        <v>0.4183030303030302</v>
      </c>
      <c r="L53" s="5">
        <f t="shared" si="7"/>
        <v>0.011034482758620687</v>
      </c>
      <c r="M53" s="6">
        <f t="shared" si="4"/>
        <v>0.011923875084462963</v>
      </c>
      <c r="O53">
        <f t="shared" si="8"/>
        <v>26100</v>
      </c>
      <c r="P53">
        <f t="shared" si="5"/>
        <v>2325.8299033163953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55</v>
      </c>
      <c r="E54" s="42">
        <f t="shared" si="0"/>
        <v>0</v>
      </c>
      <c r="F54" s="3"/>
      <c r="G54" s="4">
        <f t="shared" si="9"/>
        <v>0.7144986348789081</v>
      </c>
      <c r="H54" s="4">
        <f t="shared" si="1"/>
        <v>0.2812986751491764</v>
      </c>
      <c r="I54" s="5">
        <f t="shared" si="2"/>
        <v>0.6603673874902232</v>
      </c>
      <c r="J54" s="9">
        <f t="shared" si="3"/>
        <v>-0.33963261250977683</v>
      </c>
      <c r="K54" s="7">
        <f t="shared" si="10"/>
        <v>0.4327272727272726</v>
      </c>
      <c r="L54" s="5">
        <f t="shared" si="7"/>
        <v>0.011414982164090367</v>
      </c>
      <c r="M54" s="6">
        <f t="shared" si="4"/>
        <v>0.00753808194994785</v>
      </c>
      <c r="O54">
        <f t="shared" si="8"/>
        <v>16500</v>
      </c>
      <c r="P54">
        <f t="shared" si="5"/>
        <v>12906.030934465236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60</v>
      </c>
      <c r="E55" s="42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0.7204007863529708</v>
      </c>
      <c r="J55" s="9">
        <f t="shared" si="3"/>
        <v>-0.2795992136470292</v>
      </c>
      <c r="K55" s="7">
        <f t="shared" si="10"/>
        <v>0.44715151515151597</v>
      </c>
      <c r="L55" s="5">
        <f t="shared" si="7"/>
        <v>0.01179548156956007</v>
      </c>
      <c r="M55" s="6">
        <f t="shared" si="4"/>
        <v>0.008497474198123047</v>
      </c>
      <c r="O55">
        <f t="shared" si="8"/>
        <v>18600</v>
      </c>
      <c r="P55">
        <f t="shared" si="5"/>
        <v>11786.231965614077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45</v>
      </c>
      <c r="E56" s="42">
        <f t="shared" si="0"/>
        <v>0</v>
      </c>
      <c r="F56" s="3"/>
      <c r="G56" s="4">
        <f t="shared" si="9"/>
        <v>0.5845897921736521</v>
      </c>
      <c r="H56" s="4">
        <f t="shared" si="1"/>
        <v>0.23015346148568983</v>
      </c>
      <c r="I56" s="5">
        <f t="shared" si="2"/>
        <v>0.5403005897647282</v>
      </c>
      <c r="J56" s="9">
        <f t="shared" si="3"/>
        <v>-0.45969941023527183</v>
      </c>
      <c r="K56" s="7">
        <f t="shared" si="10"/>
        <v>0.46157575757575753</v>
      </c>
      <c r="L56" s="5">
        <f t="shared" si="7"/>
        <v>0.012175980975029727</v>
      </c>
      <c r="M56" s="6">
        <f t="shared" si="4"/>
        <v>0.006578689701772671</v>
      </c>
      <c r="O56">
        <f t="shared" si="8"/>
        <v>14400</v>
      </c>
      <c r="P56">
        <f t="shared" si="5"/>
        <v>16966.43299676292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120</v>
      </c>
      <c r="E57" s="42">
        <f t="shared" si="0"/>
        <v>0</v>
      </c>
      <c r="F57" s="3"/>
      <c r="G57" s="4">
        <f t="shared" si="9"/>
        <v>1.5589061124630723</v>
      </c>
      <c r="H57" s="4">
        <f aca="true" t="shared" si="11" ref="H57:H88">G57/2.54</f>
        <v>0.6137425639618395</v>
      </c>
      <c r="I57" s="5">
        <f aca="true" t="shared" si="12" ref="I57:I88">(G57/$J$13)</f>
        <v>1.4408015727059416</v>
      </c>
      <c r="J57" s="9">
        <f aca="true" t="shared" si="13" ref="J57:J88">IF(C57&gt;0,I57-1,0)</f>
        <v>0.44080157270594156</v>
      </c>
      <c r="K57" s="7">
        <f t="shared" si="10"/>
        <v>0.476</v>
      </c>
      <c r="L57" s="5">
        <f t="shared" si="7"/>
        <v>0.012556480380499406</v>
      </c>
      <c r="M57" s="6">
        <f aca="true" t="shared" si="14" ref="M57:M88">L57*I57</f>
        <v>0.018091396679874843</v>
      </c>
      <c r="O57">
        <f t="shared" si="8"/>
        <v>39600</v>
      </c>
      <c r="P57">
        <f aca="true" t="shared" si="15" ref="P57:P88">C57*ABS(D57-O$207)</f>
        <v>7253.36597208824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80</v>
      </c>
      <c r="E58" s="42">
        <f t="shared" si="0"/>
        <v>0</v>
      </c>
      <c r="F58" s="3"/>
      <c r="G58" s="4">
        <f t="shared" si="9"/>
        <v>1.0392707416420481</v>
      </c>
      <c r="H58" s="4">
        <f t="shared" si="11"/>
        <v>0.409161709307893</v>
      </c>
      <c r="I58" s="5">
        <f t="shared" si="12"/>
        <v>0.960534381803961</v>
      </c>
      <c r="J58" s="9">
        <f t="shared" si="13"/>
        <v>-0.039465618196039</v>
      </c>
      <c r="K58" s="7">
        <f t="shared" si="10"/>
        <v>0.49042424242424154</v>
      </c>
      <c r="L58" s="5">
        <f t="shared" si="7"/>
        <v>0.012936979785969062</v>
      </c>
      <c r="M58" s="6">
        <f t="shared" si="14"/>
        <v>0.012426413881126133</v>
      </c>
      <c r="O58">
        <f t="shared" si="8"/>
        <v>27200</v>
      </c>
      <c r="P58">
        <f t="shared" si="15"/>
        <v>6126.835059060601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1.0806011795294563</v>
      </c>
      <c r="J59" s="9">
        <f t="shared" si="13"/>
        <v>0.08060117952945633</v>
      </c>
      <c r="K59" s="7">
        <f t="shared" si="10"/>
        <v>0.5048484848484858</v>
      </c>
      <c r="L59" s="5">
        <f t="shared" si="7"/>
        <v>0.013317479191438789</v>
      </c>
      <c r="M59" s="6">
        <f t="shared" si="14"/>
        <v>0.014390883722627746</v>
      </c>
      <c r="O59">
        <f t="shared" si="8"/>
        <v>31500</v>
      </c>
      <c r="P59">
        <f t="shared" si="15"/>
        <v>2807.036090209443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9"/>
        <v>1.5589061124630723</v>
      </c>
      <c r="H60" s="4">
        <f t="shared" si="11"/>
        <v>0.6137425639618395</v>
      </c>
      <c r="I60" s="5">
        <f t="shared" si="12"/>
        <v>1.4408015727059416</v>
      </c>
      <c r="J60" s="9">
        <f t="shared" si="13"/>
        <v>0.44080157270594156</v>
      </c>
      <c r="K60" s="7">
        <f t="shared" si="10"/>
        <v>0.5192727272727264</v>
      </c>
      <c r="L60" s="5">
        <f t="shared" si="7"/>
        <v>0.013697978596908422</v>
      </c>
      <c r="M60" s="6">
        <f t="shared" si="14"/>
        <v>0.019736069105317982</v>
      </c>
      <c r="O60">
        <f t="shared" si="8"/>
        <v>43200</v>
      </c>
      <c r="P60">
        <f t="shared" si="15"/>
        <v>7912.762878641716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0"/>
        <v>0</v>
      </c>
      <c r="F61" s="3"/>
      <c r="G61" s="4">
        <f t="shared" si="9"/>
        <v>1.0392707416420481</v>
      </c>
      <c r="H61" s="4">
        <f t="shared" si="11"/>
        <v>0.409161709307893</v>
      </c>
      <c r="I61" s="5">
        <f t="shared" si="12"/>
        <v>0.960534381803961</v>
      </c>
      <c r="J61" s="9">
        <f t="shared" si="13"/>
        <v>-0.039465618196039</v>
      </c>
      <c r="K61" s="7">
        <f t="shared" si="10"/>
        <v>0.5336969696969707</v>
      </c>
      <c r="L61" s="5">
        <f t="shared" si="7"/>
        <v>0.014078478002378148</v>
      </c>
      <c r="M61" s="6">
        <f t="shared" si="14"/>
        <v>0.013522862164754958</v>
      </c>
      <c r="O61">
        <f t="shared" si="8"/>
        <v>29600</v>
      </c>
      <c r="P61">
        <f t="shared" si="15"/>
        <v>6667.438152507125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70</v>
      </c>
      <c r="E62" s="42">
        <f t="shared" si="0"/>
        <v>0</v>
      </c>
      <c r="F62" s="3"/>
      <c r="G62" s="4">
        <f t="shared" si="9"/>
        <v>0.9093618989367921</v>
      </c>
      <c r="H62" s="4">
        <f t="shared" si="11"/>
        <v>0.35801649564440635</v>
      </c>
      <c r="I62" s="5">
        <f t="shared" si="12"/>
        <v>0.8404675840784659</v>
      </c>
      <c r="J62" s="9">
        <f t="shared" si="13"/>
        <v>-0.1595324159215341</v>
      </c>
      <c r="K62" s="7">
        <f t="shared" si="10"/>
        <v>0.5481212121212113</v>
      </c>
      <c r="L62" s="5">
        <f t="shared" si="7"/>
        <v>0.014458977407847781</v>
      </c>
      <c r="M62" s="6">
        <f t="shared" si="14"/>
        <v>0.012152301810218943</v>
      </c>
      <c r="O62">
        <f t="shared" si="8"/>
        <v>26600</v>
      </c>
      <c r="P62">
        <f t="shared" si="15"/>
        <v>10647.639183655967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0"/>
        <v>0</v>
      </c>
      <c r="F63" s="3"/>
      <c r="G63" s="4">
        <f t="shared" si="9"/>
        <v>0.9743163202894202</v>
      </c>
      <c r="H63" s="4">
        <f t="shared" si="11"/>
        <v>0.3835891024761497</v>
      </c>
      <c r="I63" s="5">
        <f t="shared" si="12"/>
        <v>0.9005009829412135</v>
      </c>
      <c r="J63" s="9">
        <f t="shared" si="13"/>
        <v>-0.0994990170587865</v>
      </c>
      <c r="K63" s="7">
        <f t="shared" si="10"/>
        <v>0.5625454545454556</v>
      </c>
      <c r="L63" s="5">
        <f t="shared" si="7"/>
        <v>0.014839476813317508</v>
      </c>
      <c r="M63" s="6">
        <f t="shared" si="14"/>
        <v>0.013362963456725762</v>
      </c>
      <c r="O63">
        <f t="shared" si="8"/>
        <v>29250</v>
      </c>
      <c r="P63">
        <f t="shared" si="15"/>
        <v>8977.840214804808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105</v>
      </c>
      <c r="E64" s="42">
        <f t="shared" si="0"/>
        <v>0</v>
      </c>
      <c r="F64" s="3"/>
      <c r="G64" s="4">
        <f t="shared" si="9"/>
        <v>1.3640428484051883</v>
      </c>
      <c r="H64" s="4">
        <f t="shared" si="11"/>
        <v>0.5370247434666096</v>
      </c>
      <c r="I64" s="5">
        <f t="shared" si="12"/>
        <v>1.260701376117699</v>
      </c>
      <c r="J64" s="9">
        <f t="shared" si="13"/>
        <v>0.26070137611769906</v>
      </c>
      <c r="K64" s="7">
        <f t="shared" si="10"/>
        <v>0.5769696969696962</v>
      </c>
      <c r="L64" s="5">
        <f t="shared" si="7"/>
        <v>0.015219976218787139</v>
      </c>
      <c r="M64" s="6">
        <f t="shared" si="14"/>
        <v>0.0191878449635036</v>
      </c>
      <c r="O64">
        <f t="shared" si="8"/>
        <v>42000</v>
      </c>
      <c r="P64">
        <f t="shared" si="15"/>
        <v>2791.958754046351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80</v>
      </c>
      <c r="E65" s="42">
        <f t="shared" si="0"/>
        <v>0</v>
      </c>
      <c r="F65" s="3"/>
      <c r="G65" s="4">
        <f t="shared" si="9"/>
        <v>1.0392707416420481</v>
      </c>
      <c r="H65" s="4">
        <f t="shared" si="11"/>
        <v>0.409161709307893</v>
      </c>
      <c r="I65" s="5">
        <f t="shared" si="12"/>
        <v>0.960534381803961</v>
      </c>
      <c r="J65" s="9">
        <f t="shared" si="13"/>
        <v>-0.039465618196039</v>
      </c>
      <c r="K65" s="7">
        <f t="shared" si="10"/>
        <v>0.5913939393939387</v>
      </c>
      <c r="L65" s="5">
        <f t="shared" si="7"/>
        <v>0.015600475624256819</v>
      </c>
      <c r="M65" s="6">
        <f t="shared" si="14"/>
        <v>0.014984793209593287</v>
      </c>
      <c r="O65">
        <f t="shared" si="8"/>
        <v>32800</v>
      </c>
      <c r="P65">
        <f t="shared" si="15"/>
        <v>7388.24227710249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0"/>
        <v>0</v>
      </c>
      <c r="F66" s="3"/>
      <c r="G66" s="4">
        <f t="shared" si="9"/>
        <v>1.2341340056999321</v>
      </c>
      <c r="H66" s="4">
        <f t="shared" si="11"/>
        <v>0.4858795298031229</v>
      </c>
      <c r="I66" s="5">
        <f t="shared" si="12"/>
        <v>1.1406345783922036</v>
      </c>
      <c r="J66" s="9">
        <f t="shared" si="13"/>
        <v>0.1406345783922036</v>
      </c>
      <c r="K66" s="7">
        <f t="shared" si="10"/>
        <v>0.6058181818181829</v>
      </c>
      <c r="L66" s="5">
        <f t="shared" si="7"/>
        <v>0.015980975029726546</v>
      </c>
      <c r="M66" s="6">
        <f t="shared" si="14"/>
        <v>0.018228452715328473</v>
      </c>
      <c r="O66">
        <f t="shared" si="8"/>
        <v>39900</v>
      </c>
      <c r="P66">
        <f t="shared" si="15"/>
        <v>1268.4433082513315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90</v>
      </c>
      <c r="E67" s="42">
        <f t="shared" si="0"/>
        <v>0</v>
      </c>
      <c r="F67" s="3"/>
      <c r="G67" s="4">
        <f t="shared" si="9"/>
        <v>1.1691795843473043</v>
      </c>
      <c r="H67" s="4">
        <f t="shared" si="11"/>
        <v>0.46030692297137965</v>
      </c>
      <c r="I67" s="5">
        <f t="shared" si="12"/>
        <v>1.0806011795294563</v>
      </c>
      <c r="J67" s="9">
        <f t="shared" si="13"/>
        <v>0.08060117952945633</v>
      </c>
      <c r="K67" s="7">
        <f t="shared" si="10"/>
        <v>0.6202424242424236</v>
      </c>
      <c r="L67" s="5">
        <f t="shared" si="7"/>
        <v>0.01636147443519618</v>
      </c>
      <c r="M67" s="6">
        <f t="shared" si="14"/>
        <v>0.017680228573514038</v>
      </c>
      <c r="O67">
        <f t="shared" si="8"/>
        <v>38700</v>
      </c>
      <c r="P67">
        <f t="shared" si="15"/>
        <v>3448.6443394001726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80</v>
      </c>
      <c r="E68" s="42">
        <f t="shared" si="0"/>
        <v>0</v>
      </c>
      <c r="F68" s="3"/>
      <c r="G68" s="4">
        <f t="shared" si="9"/>
        <v>1.0392707416420481</v>
      </c>
      <c r="H68" s="4">
        <f t="shared" si="11"/>
        <v>0.409161709307893</v>
      </c>
      <c r="I68" s="5">
        <f t="shared" si="12"/>
        <v>0.960534381803961</v>
      </c>
      <c r="J68" s="9">
        <f t="shared" si="13"/>
        <v>-0.039465618196039</v>
      </c>
      <c r="K68" s="7">
        <f t="shared" si="10"/>
        <v>0.634666666666666</v>
      </c>
      <c r="L68" s="5">
        <f t="shared" si="7"/>
        <v>0.01674197384066586</v>
      </c>
      <c r="M68" s="6">
        <f t="shared" si="14"/>
        <v>0.016081241493222067</v>
      </c>
      <c r="O68">
        <f t="shared" si="8"/>
        <v>35200</v>
      </c>
      <c r="P68">
        <f t="shared" si="15"/>
        <v>7928.845370549014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70</v>
      </c>
      <c r="E69" s="42">
        <f t="shared" si="0"/>
        <v>0</v>
      </c>
      <c r="F69" s="3"/>
      <c r="G69" s="4">
        <f t="shared" si="9"/>
        <v>0.9093618989367921</v>
      </c>
      <c r="H69" s="4">
        <f t="shared" si="11"/>
        <v>0.35801649564440635</v>
      </c>
      <c r="I69" s="5">
        <f t="shared" si="12"/>
        <v>0.8404675840784659</v>
      </c>
      <c r="J69" s="9">
        <f t="shared" si="13"/>
        <v>-0.1595324159215341</v>
      </c>
      <c r="K69" s="7">
        <f t="shared" si="10"/>
        <v>0.6490909090909103</v>
      </c>
      <c r="L69" s="5">
        <f t="shared" si="7"/>
        <v>0.017122473246135587</v>
      </c>
      <c r="M69" s="6">
        <f t="shared" si="14"/>
        <v>0.014390883722627744</v>
      </c>
      <c r="O69">
        <f t="shared" si="8"/>
        <v>31500</v>
      </c>
      <c r="P69">
        <f t="shared" si="15"/>
        <v>12609.046401697855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85</v>
      </c>
      <c r="E70" s="42">
        <f t="shared" si="0"/>
        <v>0</v>
      </c>
      <c r="F70" s="3"/>
      <c r="G70" s="4">
        <f t="shared" si="9"/>
        <v>1.1042251629946762</v>
      </c>
      <c r="H70" s="4">
        <f t="shared" si="11"/>
        <v>0.4347343161396363</v>
      </c>
      <c r="I70" s="5">
        <f t="shared" si="12"/>
        <v>1.0205677806667086</v>
      </c>
      <c r="J70" s="9">
        <f t="shared" si="13"/>
        <v>0.020567780666708613</v>
      </c>
      <c r="K70" s="7">
        <f t="shared" si="10"/>
        <v>0.663515151515151</v>
      </c>
      <c r="L70" s="5">
        <f t="shared" si="7"/>
        <v>0.017502972651605216</v>
      </c>
      <c r="M70" s="6">
        <f t="shared" si="14"/>
        <v>0.017862969954118832</v>
      </c>
      <c r="O70">
        <f t="shared" si="8"/>
        <v>39100</v>
      </c>
      <c r="P70">
        <f t="shared" si="15"/>
        <v>5989.247432846696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0"/>
        <v>0</v>
      </c>
      <c r="F71" s="3"/>
      <c r="G71" s="4">
        <f t="shared" si="9"/>
        <v>1.3640428484051883</v>
      </c>
      <c r="H71" s="4">
        <f t="shared" si="11"/>
        <v>0.5370247434666096</v>
      </c>
      <c r="I71" s="5">
        <f t="shared" si="12"/>
        <v>1.260701376117699</v>
      </c>
      <c r="J71" s="9">
        <f t="shared" si="13"/>
        <v>0.26070137611769906</v>
      </c>
      <c r="K71" s="7">
        <f t="shared" si="10"/>
        <v>0.6779393939393952</v>
      </c>
      <c r="L71" s="5">
        <f t="shared" si="7"/>
        <v>0.017883472057074943</v>
      </c>
      <c r="M71" s="6">
        <f t="shared" si="14"/>
        <v>0.0225457178321168</v>
      </c>
      <c r="O71">
        <f t="shared" si="8"/>
        <v>49350</v>
      </c>
      <c r="P71">
        <f t="shared" si="15"/>
        <v>3280.5515360044624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65</v>
      </c>
      <c r="E72" s="42">
        <f t="shared" si="0"/>
        <v>0</v>
      </c>
      <c r="F72" s="3"/>
      <c r="G72" s="4">
        <f t="shared" si="9"/>
        <v>0.8444074775841641</v>
      </c>
      <c r="H72" s="4">
        <f t="shared" si="11"/>
        <v>0.332443888812663</v>
      </c>
      <c r="I72" s="5">
        <f t="shared" si="12"/>
        <v>0.7804341852157184</v>
      </c>
      <c r="J72" s="9">
        <f t="shared" si="13"/>
        <v>-0.2195658147842816</v>
      </c>
      <c r="K72" s="7">
        <f t="shared" si="10"/>
        <v>0.6923636363636341</v>
      </c>
      <c r="L72" s="5">
        <f t="shared" si="7"/>
        <v>0.01826397146254453</v>
      </c>
      <c r="M72" s="6">
        <f t="shared" si="14"/>
        <v>0.014253827687174073</v>
      </c>
      <c r="O72">
        <f t="shared" si="8"/>
        <v>31200</v>
      </c>
      <c r="P72">
        <f t="shared" si="15"/>
        <v>15849.649495144378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70</v>
      </c>
      <c r="E73" s="42">
        <f t="shared" si="0"/>
        <v>0</v>
      </c>
      <c r="F73" s="3"/>
      <c r="G73" s="4">
        <f t="shared" si="9"/>
        <v>0.9093618989367921</v>
      </c>
      <c r="H73" s="4">
        <f t="shared" si="11"/>
        <v>0.35801649564440635</v>
      </c>
      <c r="I73" s="5">
        <f t="shared" si="12"/>
        <v>0.8404675840784659</v>
      </c>
      <c r="J73" s="9">
        <f t="shared" si="13"/>
        <v>-0.1595324159215341</v>
      </c>
      <c r="K73" s="7">
        <f t="shared" si="10"/>
        <v>0.7067878787878819</v>
      </c>
      <c r="L73" s="5">
        <f t="shared" si="7"/>
        <v>0.01864447086801435</v>
      </c>
      <c r="M73" s="6">
        <f t="shared" si="14"/>
        <v>0.01567007338686136</v>
      </c>
      <c r="O73">
        <f t="shared" si="8"/>
        <v>34300</v>
      </c>
      <c r="P73">
        <f t="shared" si="15"/>
        <v>13729.85052629322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0"/>
        <v>0</v>
      </c>
      <c r="F74" s="3"/>
      <c r="G74" s="4">
        <f t="shared" si="9"/>
        <v>1.1691795843473043</v>
      </c>
      <c r="H74" s="4">
        <f t="shared" si="11"/>
        <v>0.46030692297137965</v>
      </c>
      <c r="I74" s="5">
        <f t="shared" si="12"/>
        <v>1.0806011795294563</v>
      </c>
      <c r="J74" s="9">
        <f t="shared" si="13"/>
        <v>0.08060117952945633</v>
      </c>
      <c r="K74" s="7">
        <f t="shared" si="10"/>
        <v>0.721212121212119</v>
      </c>
      <c r="L74" s="5">
        <f t="shared" si="7"/>
        <v>0.01902497027348389</v>
      </c>
      <c r="M74" s="6">
        <f t="shared" si="14"/>
        <v>0.020558405318039534</v>
      </c>
      <c r="O74">
        <f t="shared" si="8"/>
        <v>45000</v>
      </c>
      <c r="P74">
        <f t="shared" si="15"/>
        <v>4010.051557442061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70</v>
      </c>
      <c r="E75" s="42">
        <f t="shared" si="0"/>
        <v>0</v>
      </c>
      <c r="F75" s="3"/>
      <c r="G75" s="4">
        <f t="shared" si="9"/>
        <v>0.9093618989367921</v>
      </c>
      <c r="H75" s="4">
        <f t="shared" si="11"/>
        <v>0.35801649564440635</v>
      </c>
      <c r="I75" s="5">
        <f t="shared" si="12"/>
        <v>0.8404675840784659</v>
      </c>
      <c r="J75" s="9">
        <f t="shared" si="13"/>
        <v>-0.1595324159215341</v>
      </c>
      <c r="K75" s="7">
        <f t="shared" si="10"/>
        <v>0.7356363636363632</v>
      </c>
      <c r="L75" s="5">
        <f t="shared" si="7"/>
        <v>0.019405469678953617</v>
      </c>
      <c r="M75" s="6">
        <f t="shared" si="14"/>
        <v>0.01630966821897807</v>
      </c>
      <c r="O75">
        <f t="shared" si="8"/>
        <v>35700</v>
      </c>
      <c r="P75">
        <f t="shared" si="15"/>
        <v>14290.252588590902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0.8404675840784659</v>
      </c>
      <c r="J76" s="9">
        <f t="shared" si="13"/>
        <v>-0.1595324159215341</v>
      </c>
      <c r="K76" s="7">
        <f t="shared" si="10"/>
        <v>0.7500606060606074</v>
      </c>
      <c r="L76" s="5">
        <f t="shared" si="7"/>
        <v>0.019785969084423344</v>
      </c>
      <c r="M76" s="6">
        <f t="shared" si="14"/>
        <v>0.016629465635036502</v>
      </c>
      <c r="O76">
        <f t="shared" si="8"/>
        <v>36400</v>
      </c>
      <c r="P76">
        <f t="shared" si="15"/>
        <v>14570.453619739743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80</v>
      </c>
      <c r="E77" s="42">
        <f t="shared" si="0"/>
        <v>0</v>
      </c>
      <c r="F77" s="3"/>
      <c r="G77" s="4">
        <f t="shared" si="9"/>
        <v>1.0392707416420481</v>
      </c>
      <c r="H77" s="4">
        <f t="shared" si="11"/>
        <v>0.409161709307893</v>
      </c>
      <c r="I77" s="5">
        <f t="shared" si="12"/>
        <v>0.960534381803961</v>
      </c>
      <c r="J77" s="9">
        <f t="shared" si="13"/>
        <v>-0.039465618196039</v>
      </c>
      <c r="K77" s="7">
        <f t="shared" si="10"/>
        <v>0.7644848484848481</v>
      </c>
      <c r="L77" s="5">
        <f t="shared" si="7"/>
        <v>0.020166468489892977</v>
      </c>
      <c r="M77" s="6">
        <f t="shared" si="14"/>
        <v>0.01937058634410841</v>
      </c>
      <c r="O77">
        <f t="shared" si="8"/>
        <v>42400</v>
      </c>
      <c r="P77">
        <f t="shared" si="15"/>
        <v>9550.654650888584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1.0205677806667086</v>
      </c>
      <c r="J78" s="9">
        <f t="shared" si="13"/>
        <v>0.020567780666708613</v>
      </c>
      <c r="K78" s="7">
        <f t="shared" si="10"/>
        <v>0.7789090909090923</v>
      </c>
      <c r="L78" s="5">
        <f t="shared" si="7"/>
        <v>0.020546967895362703</v>
      </c>
      <c r="M78" s="6">
        <f t="shared" si="14"/>
        <v>0.020969573424400426</v>
      </c>
      <c r="O78">
        <f t="shared" si="8"/>
        <v>45900</v>
      </c>
      <c r="P78">
        <f t="shared" si="15"/>
        <v>7030.855682037426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85</v>
      </c>
      <c r="E79" s="42">
        <f t="shared" si="0"/>
        <v>0</v>
      </c>
      <c r="F79" s="3"/>
      <c r="G79" s="4">
        <f t="shared" si="9"/>
        <v>1.1042251629946762</v>
      </c>
      <c r="H79" s="4">
        <f t="shared" si="11"/>
        <v>0.4347343161396363</v>
      </c>
      <c r="I79" s="5">
        <f t="shared" si="12"/>
        <v>1.0205677806667086</v>
      </c>
      <c r="J79" s="9">
        <f t="shared" si="13"/>
        <v>0.020567780666708613</v>
      </c>
      <c r="K79" s="7">
        <f t="shared" si="10"/>
        <v>0.7933333333333294</v>
      </c>
      <c r="L79" s="5">
        <f t="shared" si="7"/>
        <v>0.020927467300832243</v>
      </c>
      <c r="M79" s="6">
        <f t="shared" si="14"/>
        <v>0.021357898858185478</v>
      </c>
      <c r="O79">
        <f t="shared" si="8"/>
        <v>46750</v>
      </c>
      <c r="P79">
        <f t="shared" si="15"/>
        <v>7161.056713186267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85</v>
      </c>
      <c r="E80" s="42">
        <f t="shared" si="0"/>
        <v>0</v>
      </c>
      <c r="F80" s="3"/>
      <c r="G80" s="4">
        <f t="shared" si="9"/>
        <v>1.1042251629946762</v>
      </c>
      <c r="H80" s="4">
        <f t="shared" si="11"/>
        <v>0.4347343161396363</v>
      </c>
      <c r="I80" s="5">
        <f t="shared" si="12"/>
        <v>1.0205677806667086</v>
      </c>
      <c r="J80" s="9">
        <f t="shared" si="13"/>
        <v>0.020567780666708613</v>
      </c>
      <c r="K80" s="7">
        <f t="shared" si="10"/>
        <v>0.8077575757575772</v>
      </c>
      <c r="L80" s="5">
        <f t="shared" si="7"/>
        <v>0.021307966706302063</v>
      </c>
      <c r="M80" s="6">
        <f t="shared" si="14"/>
        <v>0.021746224291970814</v>
      </c>
      <c r="O80">
        <f t="shared" si="8"/>
        <v>47600</v>
      </c>
      <c r="P80">
        <f t="shared" si="15"/>
        <v>7291.257744335108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95</v>
      </c>
      <c r="E81" s="42">
        <f t="shared" si="0"/>
        <v>0</v>
      </c>
      <c r="F81" s="3"/>
      <c r="G81" s="4">
        <f t="shared" si="9"/>
        <v>1.2341340056999321</v>
      </c>
      <c r="H81" s="4">
        <f t="shared" si="11"/>
        <v>0.4858795298031229</v>
      </c>
      <c r="I81" s="5">
        <f t="shared" si="12"/>
        <v>1.1406345783922036</v>
      </c>
      <c r="J81" s="9">
        <f t="shared" si="13"/>
        <v>0.1406345783922036</v>
      </c>
      <c r="K81" s="7">
        <f t="shared" si="10"/>
        <v>0.8221818181818179</v>
      </c>
      <c r="L81" s="5">
        <f t="shared" si="7"/>
        <v>0.021688466111771693</v>
      </c>
      <c r="M81" s="6">
        <f t="shared" si="14"/>
        <v>0.0247386143993743</v>
      </c>
      <c r="O81">
        <f t="shared" si="8"/>
        <v>54150</v>
      </c>
      <c r="P81">
        <f t="shared" si="15"/>
        <v>1721.4587754839497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85</v>
      </c>
      <c r="E82" s="42">
        <f t="shared" si="0"/>
        <v>0</v>
      </c>
      <c r="F82" s="3"/>
      <c r="G82" s="4">
        <f t="shared" si="9"/>
        <v>1.1042251629946762</v>
      </c>
      <c r="H82" s="4">
        <f t="shared" si="11"/>
        <v>0.4347343161396363</v>
      </c>
      <c r="I82" s="5">
        <f t="shared" si="12"/>
        <v>1.0205677806667086</v>
      </c>
      <c r="J82" s="9">
        <f t="shared" si="13"/>
        <v>0.020567780666708613</v>
      </c>
      <c r="K82" s="7">
        <f t="shared" si="10"/>
        <v>0.8366060606060621</v>
      </c>
      <c r="L82" s="5">
        <f t="shared" si="7"/>
        <v>0.02206896551724142</v>
      </c>
      <c r="M82" s="6">
        <f t="shared" si="14"/>
        <v>0.022522875159541197</v>
      </c>
      <c r="O82">
        <f t="shared" si="8"/>
        <v>49300</v>
      </c>
      <c r="P82">
        <f t="shared" si="15"/>
        <v>7551.659806632791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0"/>
        <v>0</v>
      </c>
      <c r="F83" s="3"/>
      <c r="G83" s="4">
        <f t="shared" si="9"/>
        <v>1.2341340056999321</v>
      </c>
      <c r="H83" s="4">
        <f t="shared" si="11"/>
        <v>0.4858795298031229</v>
      </c>
      <c r="I83" s="5">
        <f t="shared" si="12"/>
        <v>1.1406345783922036</v>
      </c>
      <c r="J83" s="9">
        <f t="shared" si="13"/>
        <v>0.1406345783922036</v>
      </c>
      <c r="K83" s="7">
        <f t="shared" si="10"/>
        <v>0.8510303030303028</v>
      </c>
      <c r="L83" s="5">
        <f t="shared" si="7"/>
        <v>0.022449464922711052</v>
      </c>
      <c r="M83" s="6">
        <f t="shared" si="14"/>
        <v>0.025606635957247086</v>
      </c>
      <c r="O83">
        <f t="shared" si="8"/>
        <v>56050</v>
      </c>
      <c r="P83">
        <f t="shared" si="15"/>
        <v>1781.8608377816322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120</v>
      </c>
      <c r="E84" s="42">
        <f t="shared" si="0"/>
        <v>0</v>
      </c>
      <c r="F84" s="3"/>
      <c r="G84" s="4">
        <f t="shared" si="9"/>
        <v>1.5589061124630723</v>
      </c>
      <c r="H84" s="4">
        <f t="shared" si="11"/>
        <v>0.6137425639618395</v>
      </c>
      <c r="I84" s="5">
        <f t="shared" si="12"/>
        <v>1.4408015727059416</v>
      </c>
      <c r="J84" s="9">
        <f t="shared" si="13"/>
        <v>0.44080157270594156</v>
      </c>
      <c r="K84" s="7">
        <f t="shared" si="10"/>
        <v>0.8654545454545435</v>
      </c>
      <c r="L84" s="5">
        <f t="shared" si="7"/>
        <v>0.022829964328180685</v>
      </c>
      <c r="M84" s="6">
        <f t="shared" si="14"/>
        <v>0.03289344850886328</v>
      </c>
      <c r="O84">
        <f t="shared" si="8"/>
        <v>72000</v>
      </c>
      <c r="P84">
        <f t="shared" si="15"/>
        <v>13187.938131069526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0"/>
        <v>0</v>
      </c>
      <c r="F85" s="3"/>
      <c r="G85" s="4">
        <f t="shared" si="9"/>
        <v>1.2341340056999321</v>
      </c>
      <c r="H85" s="4">
        <f t="shared" si="11"/>
        <v>0.4858795298031229</v>
      </c>
      <c r="I85" s="5">
        <f t="shared" si="12"/>
        <v>1.1406345783922036</v>
      </c>
      <c r="J85" s="9">
        <f t="shared" si="13"/>
        <v>0.1406345783922036</v>
      </c>
      <c r="K85" s="7">
        <f t="shared" si="10"/>
        <v>0.8798787878787877</v>
      </c>
      <c r="L85" s="5">
        <f t="shared" si="7"/>
        <v>0.023210463733650412</v>
      </c>
      <c r="M85" s="6">
        <f t="shared" si="14"/>
        <v>0.02647465751511987</v>
      </c>
      <c r="O85">
        <f t="shared" si="8"/>
        <v>57950</v>
      </c>
      <c r="P85">
        <f t="shared" si="15"/>
        <v>1842.2629000793147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115</v>
      </c>
      <c r="E86" s="42">
        <f t="shared" si="0"/>
        <v>0</v>
      </c>
      <c r="F86" s="3"/>
      <c r="G86" s="4">
        <f t="shared" si="9"/>
        <v>1.4939516911104442</v>
      </c>
      <c r="H86" s="4">
        <f t="shared" si="11"/>
        <v>0.5881699571300961</v>
      </c>
      <c r="I86" s="5">
        <f t="shared" si="12"/>
        <v>1.380768173843194</v>
      </c>
      <c r="J86" s="9">
        <f t="shared" si="13"/>
        <v>0.38076817384319406</v>
      </c>
      <c r="K86" s="7">
        <f t="shared" si="10"/>
        <v>0.8943030303030319</v>
      </c>
      <c r="L86" s="5">
        <f t="shared" si="7"/>
        <v>0.02359096313912014</v>
      </c>
      <c r="M86" s="6">
        <f t="shared" si="14"/>
        <v>0.032573651092805016</v>
      </c>
      <c r="O86">
        <f t="shared" si="8"/>
        <v>71300</v>
      </c>
      <c r="P86">
        <f t="shared" si="15"/>
        <v>10527.536068771844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100</v>
      </c>
      <c r="E87" s="42">
        <f t="shared" si="0"/>
        <v>0</v>
      </c>
      <c r="F87" s="3"/>
      <c r="G87" s="4">
        <f t="shared" si="9"/>
        <v>1.2990884270525602</v>
      </c>
      <c r="H87" s="4">
        <f t="shared" si="11"/>
        <v>0.5114521366348662</v>
      </c>
      <c r="I87" s="5">
        <f t="shared" si="12"/>
        <v>1.2006679772549513</v>
      </c>
      <c r="J87" s="9">
        <f t="shared" si="13"/>
        <v>0.20066797725495134</v>
      </c>
      <c r="K87" s="7">
        <f t="shared" si="10"/>
        <v>0.9087272727272726</v>
      </c>
      <c r="L87" s="5">
        <f t="shared" si="7"/>
        <v>0.02397146254458977</v>
      </c>
      <c r="M87" s="6">
        <f t="shared" si="14"/>
        <v>0.02878176744525543</v>
      </c>
      <c r="O87">
        <f t="shared" si="8"/>
        <v>63000</v>
      </c>
      <c r="P87">
        <f t="shared" si="15"/>
        <v>1247.3350376230028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1.3207347749804463</v>
      </c>
      <c r="J88" s="9">
        <f t="shared" si="13"/>
        <v>0.32073477498044634</v>
      </c>
      <c r="K88" s="7">
        <f t="shared" si="10"/>
        <v>0.9231515151515133</v>
      </c>
      <c r="L88" s="5">
        <f t="shared" si="7"/>
        <v>0.024351961950059405</v>
      </c>
      <c r="M88" s="6">
        <f t="shared" si="14"/>
        <v>0.0321624829864441</v>
      </c>
      <c r="O88">
        <f t="shared" si="8"/>
        <v>70400</v>
      </c>
      <c r="P88">
        <f t="shared" si="15"/>
        <v>7667.134006474162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75</v>
      </c>
      <c r="E89" s="42">
        <f aca="true" t="shared" si="17" ref="E89:E99">IF(AND(D89="",C89&lt;&gt;""),$J$16,0)</f>
        <v>0</v>
      </c>
      <c r="F89" s="3"/>
      <c r="G89" s="4">
        <f t="shared" si="9"/>
        <v>0.9743163202894202</v>
      </c>
      <c r="H89" s="4">
        <f aca="true" t="shared" si="18" ref="H89:H120">G89/2.54</f>
        <v>0.3835891024761497</v>
      </c>
      <c r="I89" s="5">
        <f aca="true" t="shared" si="19" ref="I89:I120">(G89/$J$13)</f>
        <v>0.9005009829412135</v>
      </c>
      <c r="J89" s="9">
        <f aca="true" t="shared" si="20" ref="J89:J120">IF(C89&gt;0,I89-1,0)</f>
        <v>-0.0994990170587865</v>
      </c>
      <c r="K89" s="7">
        <f t="shared" si="10"/>
        <v>0.9375757575757575</v>
      </c>
      <c r="L89" s="5">
        <f t="shared" si="7"/>
        <v>0.02473246135552913</v>
      </c>
      <c r="M89" s="6">
        <f aca="true" t="shared" si="21" ref="M89:M120">L89*I89</f>
        <v>0.02227160576120956</v>
      </c>
      <c r="O89">
        <f t="shared" si="8"/>
        <v>48750</v>
      </c>
      <c r="P89">
        <f aca="true" t="shared" si="22" ref="P89:P120">C89*ABS(D89-O$207)</f>
        <v>14963.06702467468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145</v>
      </c>
      <c r="E90" s="42">
        <f t="shared" si="17"/>
        <v>0</v>
      </c>
      <c r="F90" s="3"/>
      <c r="G90" s="4">
        <f t="shared" si="9"/>
        <v>1.8836782192262123</v>
      </c>
      <c r="H90" s="4">
        <f t="shared" si="18"/>
        <v>0.741605598120556</v>
      </c>
      <c r="I90" s="5">
        <f t="shared" si="19"/>
        <v>1.7409685670196793</v>
      </c>
      <c r="J90" s="9">
        <f t="shared" si="20"/>
        <v>0.7409685670196793</v>
      </c>
      <c r="K90" s="7">
        <f t="shared" si="10"/>
        <v>0.9520000000000053</v>
      </c>
      <c r="L90" s="5">
        <f aca="true" t="shared" si="24" ref="L90:L153">(K90/K$206)</f>
        <v>0.02511296076099895</v>
      </c>
      <c r="M90" s="6">
        <f t="shared" si="21"/>
        <v>0.04372087530969778</v>
      </c>
      <c r="O90">
        <f aca="true" t="shared" si="25" ref="O90:O153">(D90+E90)*C90</f>
        <v>95700</v>
      </c>
      <c r="P90">
        <f t="shared" si="22"/>
        <v>31006.731944176478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190</v>
      </c>
      <c r="E91" s="42">
        <f t="shared" si="17"/>
        <v>0</v>
      </c>
      <c r="F91" s="3"/>
      <c r="G91" s="4">
        <f aca="true" t="shared" si="26" ref="G91:G154">(D91+E91)/$J$19</f>
        <v>2.4682680113998643</v>
      </c>
      <c r="H91" s="4">
        <f t="shared" si="18"/>
        <v>0.9717590596062458</v>
      </c>
      <c r="I91" s="5">
        <f t="shared" si="19"/>
        <v>2.2812691567844072</v>
      </c>
      <c r="J91" s="9">
        <f t="shared" si="20"/>
        <v>1.2812691567844072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0.025493460166468397</v>
      </c>
      <c r="M91" s="6">
        <f t="shared" si="21"/>
        <v>0.05815744437747623</v>
      </c>
      <c r="O91">
        <f t="shared" si="25"/>
        <v>127300</v>
      </c>
      <c r="P91">
        <f t="shared" si="22"/>
        <v>61626.53091302764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190</v>
      </c>
      <c r="E92" s="42">
        <f t="shared" si="17"/>
        <v>0</v>
      </c>
      <c r="F92" s="3"/>
      <c r="G92" s="4">
        <f t="shared" si="26"/>
        <v>2.4682680113998643</v>
      </c>
      <c r="H92" s="4">
        <f t="shared" si="18"/>
        <v>0.9717590596062458</v>
      </c>
      <c r="I92" s="5">
        <f t="shared" si="19"/>
        <v>2.2812691567844072</v>
      </c>
      <c r="J92" s="9">
        <f t="shared" si="20"/>
        <v>1.2812691567844072</v>
      </c>
      <c r="K92" s="7">
        <f t="shared" si="27"/>
        <v>0.9808484848484866</v>
      </c>
      <c r="L92" s="5">
        <f t="shared" si="24"/>
        <v>0.025873959571938217</v>
      </c>
      <c r="M92" s="6">
        <f t="shared" si="21"/>
        <v>0.05902546593534934</v>
      </c>
      <c r="O92">
        <f t="shared" si="25"/>
        <v>129200</v>
      </c>
      <c r="P92">
        <f t="shared" si="22"/>
        <v>62546.329881878795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215</v>
      </c>
      <c r="E93" s="42">
        <f t="shared" si="17"/>
        <v>0</v>
      </c>
      <c r="F93" s="3"/>
      <c r="G93" s="4">
        <f t="shared" si="26"/>
        <v>2.7930401181630042</v>
      </c>
      <c r="H93" s="4">
        <f t="shared" si="18"/>
        <v>1.0996220937649623</v>
      </c>
      <c r="I93" s="5">
        <f t="shared" si="19"/>
        <v>2.581436151098145</v>
      </c>
      <c r="J93" s="9">
        <f t="shared" si="20"/>
        <v>1.5814361510981452</v>
      </c>
      <c r="K93" s="7">
        <f t="shared" si="27"/>
        <v>0.9952727272727273</v>
      </c>
      <c r="L93" s="5">
        <f t="shared" si="24"/>
        <v>0.02625445897740785</v>
      </c>
      <c r="M93" s="6">
        <f t="shared" si="21"/>
        <v>0.06777420953180387</v>
      </c>
      <c r="O93">
        <f t="shared" si="25"/>
        <v>148350</v>
      </c>
      <c r="P93">
        <f t="shared" si="22"/>
        <v>80716.12885072996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100</v>
      </c>
      <c r="E94" s="42">
        <f t="shared" si="17"/>
        <v>0</v>
      </c>
      <c r="F94" s="3"/>
      <c r="G94" s="4">
        <f t="shared" si="26"/>
        <v>1.2990884270525602</v>
      </c>
      <c r="H94" s="4">
        <f t="shared" si="18"/>
        <v>0.5114521366348662</v>
      </c>
      <c r="I94" s="5">
        <f t="shared" si="19"/>
        <v>1.2006679772549513</v>
      </c>
      <c r="J94" s="9">
        <f t="shared" si="20"/>
        <v>0.20066797725495134</v>
      </c>
      <c r="K94" s="7">
        <f t="shared" si="27"/>
        <v>1.009696969696968</v>
      </c>
      <c r="L94" s="5">
        <f t="shared" si="24"/>
        <v>0.026634958382877483</v>
      </c>
      <c r="M94" s="6">
        <f t="shared" si="21"/>
        <v>0.031979741605839315</v>
      </c>
      <c r="O94">
        <f t="shared" si="25"/>
        <v>70000</v>
      </c>
      <c r="P94">
        <f t="shared" si="22"/>
        <v>1385.9278195811144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110</v>
      </c>
      <c r="E95" s="42">
        <f t="shared" si="17"/>
        <v>0</v>
      </c>
      <c r="F95" s="3"/>
      <c r="G95" s="4">
        <f t="shared" si="26"/>
        <v>1.4289972697578162</v>
      </c>
      <c r="H95" s="4">
        <f t="shared" si="18"/>
        <v>0.5625973502983528</v>
      </c>
      <c r="I95" s="5">
        <f t="shared" si="19"/>
        <v>1.3207347749804463</v>
      </c>
      <c r="J95" s="9">
        <f t="shared" si="20"/>
        <v>0.32073477498044634</v>
      </c>
      <c r="K95" s="7">
        <f t="shared" si="27"/>
        <v>1.0241212121212087</v>
      </c>
      <c r="L95" s="5">
        <f t="shared" si="24"/>
        <v>0.027015457788347116</v>
      </c>
      <c r="M95" s="6">
        <f t="shared" si="21"/>
        <v>0.03568025456308638</v>
      </c>
      <c r="O95">
        <f t="shared" si="25"/>
        <v>78100</v>
      </c>
      <c r="P95">
        <f t="shared" si="22"/>
        <v>8505.726788432274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70</v>
      </c>
      <c r="E96" s="42">
        <f t="shared" si="17"/>
        <v>0</v>
      </c>
      <c r="F96" s="3"/>
      <c r="G96" s="4">
        <f t="shared" si="26"/>
        <v>0.9093618989367921</v>
      </c>
      <c r="H96" s="4">
        <f t="shared" si="18"/>
        <v>0.35801649564440635</v>
      </c>
      <c r="I96" s="5">
        <f t="shared" si="19"/>
        <v>0.8404675840784659</v>
      </c>
      <c r="J96" s="9">
        <f t="shared" si="20"/>
        <v>-0.1595324159215341</v>
      </c>
      <c r="K96" s="7">
        <f t="shared" si="27"/>
        <v>1.0385454545454564</v>
      </c>
      <c r="L96" s="5">
        <f t="shared" si="24"/>
        <v>0.027395957193816937</v>
      </c>
      <c r="M96" s="6">
        <f t="shared" si="21"/>
        <v>0.023025413956204388</v>
      </c>
      <c r="O96">
        <f t="shared" si="25"/>
        <v>50400</v>
      </c>
      <c r="P96">
        <f t="shared" si="22"/>
        <v>20174.47424271657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26280</v>
      </c>
      <c r="D206" s="3">
        <f>SUM(D25:D204)</f>
        <v>6065</v>
      </c>
      <c r="E206" s="3">
        <f>SUM(E25:E204)</f>
        <v>597.9577464788732</v>
      </c>
      <c r="F206" s="3"/>
      <c r="G206" s="4">
        <f>SUM(G25:G204)</f>
        <v>86.55771298390913</v>
      </c>
      <c r="H206" s="28">
        <f>SUM(H25:H204)</f>
        <v>34.07783975744453</v>
      </c>
      <c r="I206" s="3"/>
      <c r="J206" s="3"/>
      <c r="K206" s="28">
        <f>SUM(K25:K204)</f>
        <v>37.90871212121212</v>
      </c>
      <c r="L206" s="8">
        <f>SUM(L25:L204)</f>
        <v>1</v>
      </c>
      <c r="M206" s="4">
        <f>SUM(M25:M204)</f>
        <v>1.1768887953197251</v>
      </c>
      <c r="O206">
        <f>SUM(O25:O205)</f>
        <v>2575968.3098591547</v>
      </c>
      <c r="P206" s="21">
        <f>SUM(P25:P205)</f>
        <v>631837.6599781334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98.02010311488412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2011-05-24T13:15:05Z</dcterms:modified>
  <cp:category/>
  <cp:version/>
  <cp:contentType/>
  <cp:contentStatus/>
</cp:coreProperties>
</file>